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TR\Treasury_nodelete\Berichtswesen\Deckungsstockbericht\2024\08 ATT Report\"/>
    </mc:Choice>
  </mc:AlternateContent>
  <xr:revisionPtr revIDLastSave="0" documentId="8_{35F8EB12-DC8C-42F7-B80B-875690788A8C}" xr6:coauthVersionLast="47" xr6:coauthVersionMax="47" xr10:uidLastSave="{00000000-0000-0000-0000-000000000000}"/>
  <bookViews>
    <workbookView xWindow="360" yWindow="255" windowWidth="23850" windowHeight="13305" tabRatio="804" activeTab="1"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7" l="1"/>
  <c r="G84" i="17"/>
  <c r="G83" i="17"/>
  <c r="G82" i="17"/>
  <c r="G81" i="17"/>
  <c r="C149" i="10" l="1"/>
  <c r="C148" i="10"/>
  <c r="C131" i="10"/>
  <c r="C139" i="10"/>
  <c r="C150" i="10" l="1"/>
  <c r="C217" i="8"/>
  <c r="C207" i="8" l="1"/>
  <c r="D154" i="8" l="1"/>
  <c r="D153" i="8"/>
  <c r="D149" i="8"/>
  <c r="D145" i="8"/>
  <c r="D141" i="8"/>
  <c r="D155" i="8"/>
  <c r="D152" i="8"/>
  <c r="D151" i="8"/>
  <c r="D150" i="8"/>
  <c r="D148" i="8"/>
  <c r="D147" i="8"/>
  <c r="D146" i="8"/>
  <c r="D144" i="8"/>
  <c r="D143" i="8"/>
  <c r="D142" i="8"/>
  <c r="D140" i="8"/>
  <c r="D139" i="8"/>
  <c r="D138" i="8"/>
  <c r="D127" i="8"/>
  <c r="D123" i="8"/>
  <c r="D119" i="8"/>
  <c r="D115" i="8"/>
  <c r="D129" i="8"/>
  <c r="D128" i="8"/>
  <c r="D126" i="8"/>
  <c r="D125" i="8"/>
  <c r="D124" i="8"/>
  <c r="D122" i="8"/>
  <c r="D121" i="8"/>
  <c r="D120" i="8"/>
  <c r="D118" i="8"/>
  <c r="D117" i="8"/>
  <c r="D116" i="8"/>
  <c r="D114" i="8"/>
  <c r="D113" i="8"/>
  <c r="D112" i="8"/>
  <c r="C54" i="8"/>
  <c r="C58" i="8" s="1"/>
  <c r="C77" i="8" l="1"/>
  <c r="G221" i="8" l="1"/>
  <c r="F221" i="8"/>
  <c r="D156" i="8"/>
  <c r="G154" i="8" s="1"/>
  <c r="C156" i="8"/>
  <c r="F154" i="8" s="1"/>
  <c r="D130" i="8"/>
  <c r="G124" i="8" s="1"/>
  <c r="C130" i="8"/>
  <c r="F125" i="8" s="1"/>
  <c r="F55" i="8"/>
  <c r="G155" i="8" l="1"/>
  <c r="G153" i="8"/>
  <c r="F155" i="8"/>
  <c r="F153" i="8"/>
  <c r="F127" i="8"/>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D167" i="8"/>
  <c r="G166" i="8" l="1"/>
  <c r="G165" i="8"/>
  <c r="G164" i="8"/>
  <c r="C152" i="10"/>
  <c r="F164" i="10" s="1"/>
  <c r="C42" i="10"/>
  <c r="F41" i="10" s="1"/>
  <c r="D37" i="10"/>
  <c r="G35" i="10" s="1"/>
  <c r="C37" i="10"/>
  <c r="F36" i="10" s="1"/>
  <c r="G28" i="10"/>
  <c r="C220" i="8"/>
  <c r="C208" i="8"/>
  <c r="F207" i="8" s="1"/>
  <c r="F187" i="8"/>
  <c r="F185" i="8"/>
  <c r="F183" i="8"/>
  <c r="F181" i="8"/>
  <c r="F186" i="8"/>
  <c r="F178" i="8"/>
  <c r="F175" i="8"/>
  <c r="F174" i="8"/>
  <c r="C167" i="8"/>
  <c r="F164" i="8" s="1"/>
  <c r="F151" i="8"/>
  <c r="D100" i="8"/>
  <c r="G103" i="8" s="1"/>
  <c r="C100" i="8"/>
  <c r="F105" i="8" s="1"/>
  <c r="D77" i="8"/>
  <c r="G80" i="8" s="1"/>
  <c r="F82" i="8"/>
  <c r="F63" i="8"/>
  <c r="F29" i="10" l="1"/>
  <c r="G138" i="8"/>
  <c r="G142" i="8"/>
  <c r="G150" i="8"/>
  <c r="G146" i="8"/>
  <c r="F96" i="8"/>
  <c r="G141" i="8"/>
  <c r="G149" i="8"/>
  <c r="G151" i="8"/>
  <c r="G143" i="8"/>
  <c r="G144" i="8"/>
  <c r="G152" i="8"/>
  <c r="F56" i="8"/>
  <c r="G145" i="8"/>
  <c r="G139" i="8"/>
  <c r="G158" i="8"/>
  <c r="G147" i="8"/>
  <c r="G140" i="8"/>
  <c r="G148" i="8"/>
  <c r="G162" i="8"/>
  <c r="F149" i="10"/>
  <c r="F33" i="10"/>
  <c r="G73" i="8"/>
  <c r="F117" i="8"/>
  <c r="F73" i="8"/>
  <c r="F93" i="8"/>
  <c r="F110" i="8"/>
  <c r="G29" i="10"/>
  <c r="G32" i="10"/>
  <c r="G33" i="10"/>
  <c r="G24" i="10"/>
  <c r="F25" i="10"/>
  <c r="G36" i="10"/>
  <c r="G25" i="10"/>
  <c r="G96" i="8"/>
  <c r="F113" i="8"/>
  <c r="G113" i="8"/>
  <c r="F23" i="10"/>
  <c r="F27" i="10"/>
  <c r="F31" i="10"/>
  <c r="F35" i="10"/>
  <c r="F148" i="10"/>
  <c r="F61" i="8"/>
  <c r="F57" i="8"/>
  <c r="F60" i="8"/>
  <c r="F70" i="8"/>
  <c r="F86" i="8"/>
  <c r="F101" i="8"/>
  <c r="G115" i="8"/>
  <c r="F138" i="8"/>
  <c r="F147" i="8"/>
  <c r="G160" i="8"/>
  <c r="G22" i="10"/>
  <c r="G23" i="10"/>
  <c r="G26" i="10"/>
  <c r="G27" i="10"/>
  <c r="G30" i="10"/>
  <c r="G31" i="10"/>
  <c r="G34" i="10"/>
  <c r="F78" i="8"/>
  <c r="G98" i="8"/>
  <c r="G82" i="8"/>
  <c r="G105" i="8"/>
  <c r="F115" i="8"/>
  <c r="F121" i="8"/>
  <c r="F134" i="8"/>
  <c r="F140" i="8"/>
  <c r="F165" i="8"/>
  <c r="F123" i="8"/>
  <c r="F149" i="8"/>
  <c r="F166" i="8"/>
  <c r="G75" i="8"/>
  <c r="G71" i="8"/>
  <c r="F76" i="8"/>
  <c r="G78" i="8"/>
  <c r="G94" i="8"/>
  <c r="F99" i="8"/>
  <c r="G101" i="8"/>
  <c r="F119" i="8"/>
  <c r="F142" i="8"/>
  <c r="F145" i="8"/>
  <c r="F80" i="8"/>
  <c r="F114" i="8"/>
  <c r="F118" i="8"/>
  <c r="F126" i="8"/>
  <c r="F150" i="10"/>
  <c r="F154" i="10"/>
  <c r="G117" i="8"/>
  <c r="G136" i="8"/>
  <c r="F103" i="8"/>
  <c r="F112" i="8"/>
  <c r="F116" i="8"/>
  <c r="F120" i="8"/>
  <c r="F122" i="8"/>
  <c r="F131" i="8"/>
  <c r="G134" i="8"/>
  <c r="F71" i="8"/>
  <c r="F74" i="8"/>
  <c r="F94" i="8"/>
  <c r="F97" i="8"/>
  <c r="G112" i="8"/>
  <c r="G114" i="8"/>
  <c r="G116" i="8"/>
  <c r="G118" i="8"/>
  <c r="G120" i="8"/>
  <c r="G122" i="8"/>
  <c r="G126" i="8"/>
  <c r="G132" i="8"/>
  <c r="F135" i="8"/>
  <c r="F139" i="8"/>
  <c r="F141" i="8"/>
  <c r="F143" i="8"/>
  <c r="F22" i="10"/>
  <c r="F24" i="10"/>
  <c r="F26" i="10"/>
  <c r="F28" i="10"/>
  <c r="F30" i="10"/>
  <c r="F32" i="10"/>
  <c r="F34" i="10"/>
  <c r="F151" i="10"/>
  <c r="F157" i="10"/>
  <c r="F133" i="8"/>
  <c r="F136" i="8"/>
  <c r="F158" i="10"/>
  <c r="G119" i="8"/>
  <c r="G121" i="8"/>
  <c r="G123" i="8"/>
  <c r="F153" i="10"/>
  <c r="F165" i="10"/>
  <c r="G167" i="8"/>
  <c r="F214" i="8"/>
  <c r="F210" i="8"/>
  <c r="F206" i="8"/>
  <c r="F202" i="8"/>
  <c r="F198" i="8"/>
  <c r="F194" i="8"/>
  <c r="F213" i="8"/>
  <c r="F209" i="8"/>
  <c r="F205" i="8"/>
  <c r="F201" i="8"/>
  <c r="F197" i="8"/>
  <c r="F193" i="8"/>
  <c r="F212" i="8"/>
  <c r="F204" i="8"/>
  <c r="F200" i="8"/>
  <c r="F196" i="8"/>
  <c r="F108" i="8"/>
  <c r="F162" i="8"/>
  <c r="F160" i="8"/>
  <c r="F158" i="8"/>
  <c r="F159" i="8"/>
  <c r="F195" i="8"/>
  <c r="F211" i="8"/>
  <c r="F199" i="8"/>
  <c r="F215" i="8"/>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32" i="8"/>
  <c r="F144" i="8"/>
  <c r="F146" i="8"/>
  <c r="F148" i="8"/>
  <c r="F150" i="8"/>
  <c r="F152" i="8"/>
  <c r="F157" i="8"/>
  <c r="F161" i="8"/>
  <c r="F203" i="8"/>
  <c r="G220" i="8"/>
  <c r="G131" i="8"/>
  <c r="G133" i="8"/>
  <c r="G135" i="8"/>
  <c r="G157" i="8"/>
  <c r="G159" i="8"/>
  <c r="G161" i="8"/>
  <c r="F177" i="8"/>
  <c r="F179" i="8" s="1"/>
  <c r="F180" i="8"/>
  <c r="F184" i="8"/>
  <c r="F191" i="8"/>
  <c r="F40" i="10"/>
  <c r="F39" i="10"/>
  <c r="F182" i="8"/>
  <c r="F155" i="10"/>
  <c r="F159" i="10"/>
  <c r="F156" i="10"/>
  <c r="F130" i="8" l="1"/>
  <c r="G156" i="8"/>
  <c r="F156" i="8"/>
  <c r="G130" i="8"/>
  <c r="F167" i="8"/>
  <c r="F152" i="10"/>
  <c r="F42" i="10"/>
  <c r="G37" i="10"/>
  <c r="F100" i="8"/>
  <c r="F58" i="8"/>
  <c r="G100" i="8"/>
  <c r="F37" i="10"/>
  <c r="G77" i="8"/>
  <c r="F77" i="8"/>
  <c r="F220" i="8"/>
  <c r="F208" i="8"/>
  <c r="C49" i="10" l="1"/>
</calcChain>
</file>

<file path=xl/sharedStrings.xml><?xml version="1.0" encoding="utf-8"?>
<sst xmlns="http://schemas.openxmlformats.org/spreadsheetml/2006/main" count="1437" uniqueCount="1169">
  <si>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</si>
  <si>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</si>
  <si>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</si>
  <si>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</si>
  <si>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</si>
  <si>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</si>
  <si>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</si>
  <si>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</si>
  <si>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</si>
  <si>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</si>
  <si>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</si>
  <si>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</si>
  <si>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</si>
  <si>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</si>
  <si>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</si>
  <si>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</si>
  <si>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</si>
  <si>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</si>
  <si>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</si>
  <si>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</si>
  <si>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</si>
  <si>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</si>
  <si>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</si>
  <si>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</si>
  <si>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</si>
  <si>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</si>
  <si>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</si>
  <si>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</si>
  <si>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</si>
  <si>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</si>
  <si>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</si>
  <si>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</si>
  <si>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</si>
  <si>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</si>
  <si>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</si>
  <si>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</si>
  <si>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</si>
  <si>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</si>
  <si>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</si>
  <si>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</si>
  <si>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</si>
  <si>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</si>
  <si>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</si>
  <si>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</si>
  <si>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</si>
  <si>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</si>
  <si>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</si>
  <si>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</si>
  <si>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</si>
  <si>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</si>
  <si>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</si>
  <si>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</si>
  <si>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</si>
  <si>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</si>
  <si>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</si>
  <si>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</si>
  <si>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</si>
  <si>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</si>
  <si>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</si>
  <si>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</si>
  <si>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</si>
  <si>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</si>
  <si>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</si>
  <si>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</si>
  <si>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</si>
  <si>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</si>
  <si>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</si>
  <si>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</si>
  <si>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</si>
  <si>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</si>
  <si>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</si>
  <si>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</si>
  <si>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</si>
  <si>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</si>
  <si>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</si>
  <si>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</si>
  <si>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</si>
  <si>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</si>
  <si>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</si>
  <si>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</si>
  <si>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</si>
  <si>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</si>
  <si>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</si>
  <si>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</si>
  <si>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</si>
  <si>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</si>
  <si>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</si>
  <si>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</si>
  <si>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</si>
  <si>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</si>
  <si>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</si>
  <si>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</si>
  <si>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</si>
  <si>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</si>
  <si>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</si>
  <si>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</si>
  <si>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</si>
  <si>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</si>
  <si>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</si>
  <si>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</si>
  <si>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</si>
  <si>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</si>
  <si>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</si>
  <si>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</si>
  <si>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</si>
  <si>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</si>
  <si>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</si>
  <si>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</si>
  <si>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</si>
  <si>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</si>
  <si>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</si>
  <si>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</si>
  <si>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</si>
  <si>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</si>
  <si>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</si>
  <si>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</si>
  <si>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</si>
  <si>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</si>
  <si>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</si>
  <si>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</si>
  <si>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</si>
  <si>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</si>
  <si>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</si>
  <si>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</si>
  <si>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</si>
  <si>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</si>
  <si>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</si>
  <si>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</si>
  <si>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</si>
  <si>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</si>
  <si>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</si>
  <si>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</si>
  <si>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</si>
  <si>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</si>
  <si>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</si>
  <si>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</si>
  <si>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</si>
  <si>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</si>
  <si>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</si>
  <si>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</si>
  <si>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</si>
  <si>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</si>
  <si>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</si>
  <si>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</si>
  <si>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</si>
  <si>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</si>
  <si>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</si>
  <si>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</si>
  <si>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</si>
  <si>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</si>
  <si>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</si>
  <si>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</si>
  <si>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</si>
  <si>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</si>
  <si>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</si>
  <si>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</si>
  <si>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</si>
  <si>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</si>
  <si>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</si>
  <si>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</si>
  <si>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</si>
  <si>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</si>
  <si>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</si>
  <si>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</si>
  <si>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</si>
  <si>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</si>
  <si>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</si>
  <si>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</si>
  <si>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</si>
  <si>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</si>
  <si>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</si>
  <si>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</si>
  <si>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</si>
  <si>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</si>
  <si>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</si>
  <si>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</si>
  <si>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</si>
  <si>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</si>
  <si>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</si>
  <si>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</si>
  <si>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</si>
  <si>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</si>
  <si>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</si>
  <si>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</si>
  <si>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</si>
  <si>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</si>
  <si>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</si>
  <si>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</si>
  <si>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</si>
  <si>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</si>
  <si>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</si>
  <si>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</si>
  <si>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</si>
  <si>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</si>
  <si>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</si>
  <si>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</si>
  <si>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</si>
  <si>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</si>
  <si>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</si>
  <si>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</si>
  <si>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</si>
  <si>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</si>
  <si>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</si>
  <si>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</si>
  <si>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</si>
  <si>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</si>
  <si>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</si>
  <si>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</si>
  <si>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</si>
  <si>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</si>
  <si>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</si>
  <si>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</si>
  <si>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</si>
  <si>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</si>
  <si>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</si>
  <si>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</si>
  <si>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</si>
  <si>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</si>
  <si>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</si>
  <si>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</si>
  <si>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</si>
  <si>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</si>
  <si>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</si>
  <si>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</si>
  <si>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</si>
  <si>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</si>
  <si>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</si>
  <si>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</si>
  <si>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</si>
  <si>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</si>
  <si>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</si>
  <si>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</si>
  <si>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</si>
  <si>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</si>
  <si>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</si>
  <si>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</si>
  <si>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</si>
  <si>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</si>
  <si>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</si>
  <si>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</si>
  <si>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</si>
  <si>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</si>
  <si>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</si>
  <si>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</si>
  <si>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</si>
  <si>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</si>
  <si>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</si>
  <si>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</si>
  <si>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</si>
  <si>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</si>
  <si>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</si>
  <si>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</si>
  <si>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</si>
  <si>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</si>
  <si>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</si>
  <si>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</si>
  <si>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</si>
  <si>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</si>
  <si>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</si>
  <si>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</si>
  <si>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</si>
  <si>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</si>
  <si>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</si>
  <si>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</si>
  <si>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</si>
  <si>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</si>
  <si>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</si>
  <si>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</si>
  <si>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</si>
  <si>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</si>
  <si>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</si>
  <si>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</si>
  <si>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</si>
  <si>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</si>
  <si>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</si>
  <si>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</si>
  <si>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</si>
  <si>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</si>
  <si>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</si>
  <si>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</si>
  <si>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</si>
  <si>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</si>
  <si>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</si>
  <si>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</si>
  <si>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</si>
  <si>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</si>
  <si>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</si>
  <si>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</si>
  <si>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</si>
  <si>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</si>
  <si>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</si>
  <si>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</si>
  <si>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</si>
  <si>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</si>
  <si>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</si>
  <si>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</si>
  <si>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</si>
  <si>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</si>
  <si>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</si>
  <si>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</si>
  <si>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</si>
  <si>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</si>
  <si>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</si>
  <si>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</si>
  <si>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</si>
  <si>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</si>
  <si>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</si>
  <si>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</si>
  <si>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</si>
  <si>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</si>
  <si>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</si>
  <si>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</si>
  <si>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</si>
  <si>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</si>
  <si>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</si>
  <si>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</si>
  <si>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</si>
  <si>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</si>
  <si>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</si>
  <si>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</si>
  <si>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</si>
  <si>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</si>
  <si>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</si>
  <si>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</si>
  <si>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</si>
  <si>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</si>
  <si>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</si>
  <si>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</si>
  <si>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</si>
  <si>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</si>
  <si>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</si>
  <si>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</si>
  <si>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</si>
  <si>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</si>
  <si>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</si>
  <si>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</si>
  <si>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</si>
  <si>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</si>
  <si>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</si>
  <si>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</si>
  <si>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</si>
  <si>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</si>
  <si>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</si>
  <si>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</si>
  <si>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</si>
  <si>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</si>
  <si>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</si>
  <si>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</si>
  <si>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</si>
  <si>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</si>
  <si>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</si>
  <si>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</si>
  <si>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</si>
  <si>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</si>
  <si>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</si>
  <si>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</si>
  <si>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</si>
  <si>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</si>
  <si>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</si>
  <si>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</si>
  <si>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</si>
  <si>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</si>
  <si>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</si>
  <si>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</si>
  <si>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</si>
  <si>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</si>
  <si>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</si>
  <si>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</si>
  <si>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</si>
  <si>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</si>
  <si>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</si>
  <si>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</si>
  <si>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</si>
  <si>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</si>
  <si>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</si>
  <si>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</si>
  <si>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</si>
  <si>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</si>
  <si>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</si>
  <si>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</si>
  <si>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</si>
  <si>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</si>
  <si>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</si>
  <si>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</si>
  <si>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</si>
  <si>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</si>
  <si>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</si>
  <si>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</si>
  <si>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</si>
  <si>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</si>
  <si>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</si>
  <si>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</si>
  <si>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</si>
  <si>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</si>
  <si>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</si>
  <si>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</si>
  <si>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</si>
  <si>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</si>
  <si>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</si>
  <si>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</si>
  <si>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</si>
  <si>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</si>
  <si>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</si>
  <si>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</si>
  <si>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</si>
  <si>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</si>
  <si>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</si>
  <si>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</si>
  <si>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</si>
  <si>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</si>
  <si>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</si>
  <si>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</si>
  <si>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</si>
  <si>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</si>
  <si>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</si>
  <si>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</si>
  <si>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</si>
  <si>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</si>
  <si>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</si>
  <si>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</si>
  <si>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</si>
  <si>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</si>
  <si>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</si>
  <si>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</si>
  <si>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</si>
  <si>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</si>
  <si>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</si>
  <si>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</si>
  <si>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</si>
  <si>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</si>
  <si>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</si>
  <si>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</si>
  <si>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</si>
  <si>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</si>
  <si>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</si>
  <si>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</si>
  <si>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</si>
  <si>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</si>
  <si>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</si>
  <si>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</si>
  <si>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</si>
  <si>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</si>
  <si>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</si>
  <si>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</si>
  <si>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</si>
  <si>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</si>
  <si>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</si>
  <si>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</si>
  <si>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</si>
  <si>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</si>
  <si>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</si>
  <si>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</si>
  <si>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</si>
  <si>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</si>
  <si>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</si>
  <si>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</si>
  <si>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</si>
  <si>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</si>
  <si>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</si>
  <si>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</si>
  <si>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</si>
  <si>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</si>
  <si>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</si>
  <si>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</si>
  <si>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</si>
  <si>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</si>
  <si>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</si>
  <si>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</si>
  <si>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</si>
  <si>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</si>
  <si>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</si>
  <si>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</si>
  <si>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</si>
  <si>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</si>
  <si>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</si>
  <si>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</si>
  <si>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</si>
  <si>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</si>
  <si>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</si>
  <si>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</si>
  <si>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</si>
  <si>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</si>
  <si>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</si>
  <si>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</si>
  <si>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</si>
  <si>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</si>
  <si>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</si>
  <si>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</si>
  <si>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</si>
  <si>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</si>
  <si>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</si>
  <si>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</si>
  <si>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</si>
  <si>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</si>
  <si>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</si>
  <si>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</si>
  <si>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</si>
  <si>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</si>
  <si>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</si>
  <si>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</si>
  <si>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</si>
  <si>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</si>
  <si>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</si>
  <si>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</si>
  <si>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</si>
  <si>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</si>
  <si>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</si>
  <si>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</si>
  <si>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</si>
  <si>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</si>
  <si>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</si>
  <si>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</si>
  <si>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</si>
  <si>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</si>
  <si>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</si>
  <si>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</si>
  <si>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</si>
  <si>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</si>
  <si>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</si>
  <si>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</si>
  <si>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</si>
  <si>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</si>
  <si>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</si>
  <si>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</si>
  <si>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</si>
  <si>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</si>
  <si>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</si>
  <si>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</si>
  <si>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</si>
  <si>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</si>
  <si>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</si>
  <si>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</si>
  <si>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</si>
  <si>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</si>
  <si>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</si>
  <si>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</si>
  <si>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</si>
  <si>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</si>
  <si>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</si>
  <si>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</si>
  <si>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</si>
  <si>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</si>
  <si>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</si>
  <si>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</si>
  <si>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</si>
  <si>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</si>
  <si>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</si>
  <si>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</si>
  <si>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</si>
  <si>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</si>
  <si>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</si>
  <si>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</si>
  <si>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</si>
  <si>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</si>
  <si>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</si>
  <si>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</si>
  <si>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</si>
  <si>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</si>
  <si>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</si>
  <si>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</si>
  <si>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</si>
  <si>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</si>
  <si>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</si>
  <si>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</si>
  <si>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</si>
  <si>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</si>
  <si>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</si>
  <si>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</si>
  <si>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</si>
  <si>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</si>
  <si>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</si>
  <si>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</si>
  <si>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</si>
  <si>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</si>
  <si>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</si>
  <si>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</si>
  <si>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</si>
  <si>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</si>
  <si>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</si>
  <si>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</si>
  <si>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</si>
  <si>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</si>
  <si>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</si>
  <si>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</si>
  <si>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</si>
  <si>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</si>
  <si>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</si>
  <si>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</si>
  <si>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</si>
  <si>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</si>
  <si>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</si>
  <si>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</si>
  <si>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</si>
  <si>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</si>
  <si>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</si>
  <si>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</si>
  <si>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</si>
  <si>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</si>
  <si>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</si>
  <si>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</si>
  <si>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</si>
  <si>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</si>
  <si>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</si>
  <si>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</si>
  <si>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</si>
  <si>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</si>
  <si>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</si>
  <si>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</si>
  <si>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</si>
  <si>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</si>
  <si>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</si>
  <si>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</si>
  <si>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</si>
  <si>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</si>
  <si>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</si>
  <si>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</si>
  <si>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</si>
  <si>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</si>
  <si>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</si>
  <si>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</si>
  <si>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</si>
  <si>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</si>
  <si>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</si>
  <si>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</si>
  <si>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</si>
  <si>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</si>
  <si>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</si>
  <si>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</si>
  <si>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</si>
  <si>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</si>
  <si>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</si>
  <si>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</si>
  <si>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</si>
  <si>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</si>
  <si>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</si>
  <si>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</si>
  <si>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</si>
  <si>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</si>
  <si>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</si>
  <si>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</si>
  <si>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</si>
  <si>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</si>
  <si>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</si>
  <si>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</si>
  <si>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</si>
  <si>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</si>
  <si>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</si>
  <si>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</si>
  <si>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</si>
  <si>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</si>
  <si>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</si>
  <si>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</si>
  <si>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</si>
  <si>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</si>
  <si>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</si>
  <si>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</si>
  <si>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</si>
  <si>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</si>
  <si>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</si>
  <si>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</si>
  <si>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</si>
  <si>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</si>
  <si>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</si>
  <si>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</si>
  <si>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</si>
  <si>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</si>
  <si>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</si>
  <si>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</si>
  <si>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</si>
  <si>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</si>
  <si>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</si>
  <si>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</si>
  <si>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</si>
  <si>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</si>
  <si>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</si>
  <si>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</si>
  <si>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</si>
  <si>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</si>
  <si>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</si>
  <si>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</si>
  <si>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</si>
  <si>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</si>
  <si>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</si>
  <si>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</si>
  <si>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</si>
  <si>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</si>
  <si>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</si>
  <si>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</si>
  <si>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</si>
  <si>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</si>
  <si>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</si>
  <si>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</si>
  <si>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</si>
  <si>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</si>
  <si>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</si>
  <si>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</si>
  <si>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</si>
  <si>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</si>
  <si>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</si>
  <si>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</si>
  <si>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</si>
  <si>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</si>
  <si>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</si>
  <si>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</si>
  <si>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</si>
  <si>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</si>
  <si>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</si>
  <si>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</si>
  <si>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</si>
  <si>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</si>
  <si>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</si>
  <si>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</si>
  <si>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</si>
  <si>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</si>
  <si>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</si>
  <si>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</si>
  <si>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</si>
  <si>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</si>
  <si>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</si>
  <si>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</si>
  <si>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</si>
  <si>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</si>
  <si>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</si>
  <si>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</si>
  <si>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</si>
  <si>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</si>
  <si>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</si>
  <si>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</si>
  <si>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</si>
  <si>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</si>
  <si>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</si>
  <si>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</si>
  <si>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</si>
  <si>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</si>
  <si>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</si>
  <si>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</si>
  <si>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</si>
  <si>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</si>
  <si>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</si>
  <si>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</si>
  <si>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</si>
  <si>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</si>
  <si>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</si>
  <si>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</si>
  <si>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</si>
  <si>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</si>
  <si>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</si>
  <si>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</si>
  <si>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</si>
  <si>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</si>
  <si>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</si>
  <si>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</si>
  <si>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</si>
  <si>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</si>
  <si>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</si>
  <si>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</si>
  <si>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</si>
  <si>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</si>
  <si>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</si>
  <si>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</si>
  <si>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</si>
  <si>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</si>
  <si>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</si>
  <si>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</si>
  <si>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</si>
  <si>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</si>
  <si>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</si>
  <si>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</si>
  <si>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</si>
  <si>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</si>
  <si>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</si>
  <si>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</si>
  <si>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</si>
  <si>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</si>
  <si>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</si>
  <si>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</si>
  <si>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</si>
  <si>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</si>
  <si>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</si>
  <si>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</si>
  <si>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</si>
  <si>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</si>
  <si>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</si>
  <si>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</si>
  <si>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</si>
  <si>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</si>
  <si>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</si>
  <si>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</si>
  <si>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</si>
  <si>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</si>
  <si>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</si>
  <si>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</si>
  <si>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</si>
  <si>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</si>
  <si>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</si>
  <si>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</si>
  <si>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</si>
  <si>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</si>
  <si>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</si>
  <si>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</si>
  <si>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</si>
  <si>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</si>
  <si>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</si>
  <si>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</si>
  <si>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</si>
  <si>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</si>
  <si>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</si>
  <si>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</si>
  <si>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</si>
  <si>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</si>
  <si>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</si>
  <si>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</si>
  <si>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</si>
  <si>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</si>
  <si>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</si>
  <si>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</si>
  <si>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</si>
  <si>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</si>
  <si>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</si>
  <si>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</si>
  <si>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</si>
  <si>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</si>
  <si>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</si>
  <si>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</si>
  <si>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</si>
  <si>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</si>
  <si>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</si>
  <si>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</si>
  <si>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</si>
  <si>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</si>
  <si>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</si>
  <si>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</si>
  <si>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</si>
  <si>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</si>
  <si>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</si>
  <si>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</si>
  <si>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</si>
  <si>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</si>
  <si>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</si>
  <si>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</si>
  <si>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</si>
  <si>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</si>
  <si>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</si>
  <si>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</si>
  <si>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</si>
  <si>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</si>
  <si>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</si>
  <si>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</si>
  <si>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</si>
  <si>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</si>
  <si>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</si>
  <si>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</si>
  <si>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</si>
  <si>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</si>
  <si>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</si>
  <si>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</si>
  <si>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</si>
  <si>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</si>
  <si>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</si>
  <si>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</si>
  <si>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</si>
  <si>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</si>
  <si>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</si>
  <si>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</si>
  <si>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</si>
  <si>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</si>
  <si>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</si>
  <si>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</si>
  <si>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</si>
  <si>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</si>
  <si>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</si>
  <si>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</si>
  <si>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</si>
  <si>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</si>
  <si>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</si>
  <si>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</si>
  <si>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</si>
  <si>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</si>
  <si>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</si>
  <si>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</si>
  <si>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</si>
  <si>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</si>
  <si>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</si>
  <si>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</si>
  <si>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</si>
  <si>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</si>
  <si>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</si>
  <si>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</si>
  <si>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</si>
  <si>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</si>
  <si>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</si>
  <si>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</si>
  <si>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</si>
  <si>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</si>
  <si>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</si>
  <si>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</si>
  <si>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</si>
  <si>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</si>
  <si>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</si>
  <si>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</si>
  <si>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</si>
  <si>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</si>
  <si>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</si>
  <si>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</si>
  <si>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</si>
  <si>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</si>
  <si>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</si>
  <si>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</si>
  <si>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</si>
  <si>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</si>
  <si>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</si>
  <si>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</si>
  <si>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</si>
  <si>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</si>
  <si>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</si>
  <si>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</si>
  <si>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</si>
  <si>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</si>
  <si>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</si>
  <si>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</si>
  <si>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</si>
  <si>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</si>
  <si>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</si>
  <si>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</si>
  <si>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</si>
  <si>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</si>
  <si>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</si>
  <si>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</si>
  <si>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</si>
  <si>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</si>
  <si>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</si>
  <si>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</si>
  <si>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</si>
  <si>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</si>
  <si>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</si>
  <si>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</si>
  <si>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</si>
  <si>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</si>
  <si>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</si>
  <si>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</si>
  <si>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</si>
  <si>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</si>
  <si>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</si>
  <si>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</si>
  <si>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</si>
  <si>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</si>
  <si>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</si>
  <si>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</si>
  <si>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</si>
  <si>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</si>
  <si>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</si>
  <si>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</si>
  <si>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</si>
  <si>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</si>
  <si>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</si>
  <si>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</si>
  <si>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</si>
  <si>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</si>
  <si>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</si>
  <si>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</si>
  <si>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</si>
  <si>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</si>
  <si>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</si>
  <si>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</si>
  <si>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</si>
  <si>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</si>
  <si>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</si>
  <si>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</si>
  <si>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</si>
  <si>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</si>
  <si>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</si>
  <si>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</si>
  <si>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</si>
  <si>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</si>
  <si>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</si>
  <si>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</si>
  <si>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</si>
  <si>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</si>
  <si>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</si>
  <si>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</si>
  <si>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</si>
  <si>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</si>
  <si>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</si>
  <si>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</si>
  <si>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</si>
  <si>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</si>
  <si>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</si>
  <si>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</si>
  <si>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</si>
  <si>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</si>
  <si>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</si>
  <si>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</si>
  <si>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</si>
  <si>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</si>
  <si>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</si>
  <si>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</si>
  <si>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</si>
  <si>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</si>
  <si>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</si>
  <si>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</si>
  <si>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</si>
  <si>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</si>
  <si>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</si>
  <si>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</si>
  <si>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</si>
  <si>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</si>
  <si>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</si>
  <si>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</si>
  <si>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</si>
  <si>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</si>
  <si>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</si>
  <si>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</si>
  <si>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</si>
  <si>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</si>
  <si>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</si>
  <si>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</si>
  <si>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</si>
  <si>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</si>
  <si>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</si>
  <si>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</si>
  <si>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</si>
  <si>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</si>
  <si>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</si>
  <si>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</si>
  <si>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</si>
  <si>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</si>
  <si>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</si>
  <si>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</si>
  <si>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</si>
  <si>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</si>
  <si>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</si>
  <si>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</si>
  <si>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</si>
  <si>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</si>
  <si>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</si>
  <si>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</si>
  <si>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</si>
  <si>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</si>
  <si>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</si>
  <si>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</si>
  <si>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</si>
  <si>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</si>
  <si>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</si>
  <si>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</si>
  <si>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</si>
  <si>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</si>
  <si>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</si>
  <si>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</si>
  <si>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</si>
  <si>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</si>
  <si>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</si>
  <si>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</si>
  <si>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</si>
  <si>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</si>
  <si>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</si>
  <si>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</si>
  <si>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</si>
  <si>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</si>
  <si>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</si>
  <si>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</si>
  <si>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</si>
  <si>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</si>
  <si>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</si>
  <si>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</si>
  <si>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</si>
  <si>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</si>
  <si>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</si>
  <si>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</si>
  <si>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</si>
  <si>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</si>
  <si>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</si>
  <si>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</si>
  <si>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</si>
  <si>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</si>
  <si>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</si>
  <si>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</si>
  <si>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</si>
  <si>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</si>
  <si>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</si>
  <si>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</si>
  <si>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</si>
  <si>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</si>
  <si>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</si>
  <si>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</si>
  <si>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</si>
  <si>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</si>
  <si>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</si>
  <si>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</si>
  <si>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</si>
  <si>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</si>
  <si>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</si>
  <si>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</si>
  <si>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</si>
  <si>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</si>
  <si>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</si>
  <si>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</si>
  <si>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</si>
  <si>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</si>
  <si>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</si>
  <si>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</si>
  <si>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</si>
  <si>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</si>
  <si>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</si>
  <si>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</si>
  <si>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</si>
  <si>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</si>
  <si>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</si>
  <si>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</si>
  <si>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</si>
  <si>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</si>
  <si>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</si>
  <si>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</si>
  <si>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</si>
  <si>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</si>
  <si>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</si>
  <si>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</si>
  <si>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</si>
  <si>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</si>
  <si>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</si>
  <si>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</si>
  <si>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</si>
  <si>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</si>
  <si>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</si>
  <si>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</si>
  <si>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</si>
  <si>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</si>
  <si>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</si>
  <si>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</si>
  <si>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</si>
  <si>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</si>
  <si>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</si>
  <si>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</si>
  <si>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</si>
  <si>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</si>
  <si>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</si>
  <si>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</si>
  <si>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</si>
  <si>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</si>
  <si>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</si>
  <si>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</si>
  <si>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</si>
  <si>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</si>
  <si>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</si>
  <si>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</si>
  <si>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</si>
  <si>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</si>
  <si>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</si>
  <si>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</si>
  <si>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</si>
  <si>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</si>
  <si>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</si>
  <si>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</si>
  <si>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</si>
  <si>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</si>
  <si>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</si>
  <si>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</si>
  <si>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</si>
  <si>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</si>
  <si>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</si>
  <si>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</si>
  <si>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</si>
  <si>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</si>
  <si>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</si>
  <si>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</si>
  <si>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</si>
  <si>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</si>
  <si>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</si>
  <si>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Reporting Date: 24/04/24</t>
  </si>
  <si>
    <t>Cut-off Date: 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</si>
</sst>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7">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6"/>
  <sheetViews>
    <sheetView topLeftCell="A3" zoomScale="80" zoomScaleNormal="80" workbookViewId="0">
      <selection activeCell="N27" sqref="N27"/>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1167</v>
      </c>
      <c r="G9" s="5"/>
      <c r="H9" s="5"/>
      <c r="I9" s="5"/>
      <c r="J9" s="6"/>
    </row>
    <row r="10" spans="2:10" ht="21" x14ac:dyDescent="0.25">
      <c r="B10" s="4"/>
      <c r="C10" s="5"/>
      <c r="D10" s="5"/>
      <c r="E10" s="5"/>
      <c r="F10" s="11" t="s">
        <v>1168</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5" t="s">
        <v>810</v>
      </c>
      <c r="E24" s="146" t="s">
        <v>13</v>
      </c>
      <c r="F24" s="146"/>
      <c r="G24" s="146"/>
      <c r="H24" s="146"/>
      <c r="I24" s="5"/>
      <c r="J24" s="6"/>
    </row>
    <row r="25" spans="2:10" x14ac:dyDescent="0.25">
      <c r="B25" s="4"/>
      <c r="C25" s="5"/>
      <c r="D25" s="5"/>
      <c r="H25" s="5"/>
      <c r="I25" s="5"/>
      <c r="J25" s="6"/>
    </row>
    <row r="26" spans="2:10" x14ac:dyDescent="0.25">
      <c r="B26" s="4"/>
      <c r="C26" s="5"/>
      <c r="D26" s="145" t="s">
        <v>809</v>
      </c>
      <c r="E26" s="146" t="s">
        <v>13</v>
      </c>
      <c r="F26" s="146"/>
      <c r="G26" s="146"/>
      <c r="H26" s="146"/>
      <c r="I26" s="5"/>
      <c r="J26" s="6"/>
    </row>
    <row r="27" spans="2:10" x14ac:dyDescent="0.25">
      <c r="B27" s="4"/>
      <c r="C27" s="5"/>
      <c r="D27" s="14"/>
      <c r="E27" s="14"/>
      <c r="F27" s="14"/>
      <c r="G27" s="14"/>
      <c r="H27" s="14"/>
      <c r="I27" s="5"/>
      <c r="J27" s="6"/>
    </row>
    <row r="28" spans="2:10" x14ac:dyDescent="0.25">
      <c r="B28" s="4"/>
      <c r="C28" s="5"/>
      <c r="D28" s="145" t="s">
        <v>1016</v>
      </c>
      <c r="E28" s="146" t="s">
        <v>13</v>
      </c>
      <c r="F28" s="146"/>
      <c r="G28" s="146"/>
      <c r="H28" s="146"/>
      <c r="I28" s="5"/>
      <c r="J28" s="6"/>
    </row>
    <row r="29" spans="2:10" x14ac:dyDescent="0.25">
      <c r="B29" s="4"/>
      <c r="C29" s="5"/>
      <c r="D29" s="5"/>
      <c r="E29" s="5"/>
      <c r="F29" s="5"/>
      <c r="G29" s="5"/>
      <c r="H29" s="5"/>
      <c r="I29" s="5"/>
      <c r="J29" s="6"/>
    </row>
    <row r="30" spans="2:10" x14ac:dyDescent="0.25">
      <c r="B30" s="4"/>
      <c r="C30" s="5"/>
      <c r="D30" s="145" t="s">
        <v>960</v>
      </c>
      <c r="E30" s="146"/>
      <c r="F30" s="146"/>
      <c r="G30" s="146"/>
      <c r="H30" s="146"/>
      <c r="I30" s="5"/>
      <c r="J30" s="6"/>
    </row>
    <row r="31" spans="2:10" x14ac:dyDescent="0.25">
      <c r="B31" s="4"/>
      <c r="C31" s="5"/>
      <c r="D31" s="5"/>
      <c r="E31" s="5"/>
      <c r="F31" s="13"/>
      <c r="G31" s="5"/>
      <c r="H31" s="5"/>
      <c r="I31" s="5"/>
      <c r="J31" s="6"/>
    </row>
    <row r="32" spans="2:10" x14ac:dyDescent="0.25">
      <c r="B32" s="4"/>
      <c r="C32" s="5"/>
      <c r="D32" s="143" t="s">
        <v>799</v>
      </c>
      <c r="E32" s="144"/>
      <c r="F32" s="144"/>
      <c r="G32" s="144"/>
      <c r="H32" s="144"/>
      <c r="I32" s="5"/>
      <c r="J32" s="6"/>
    </row>
    <row r="33" spans="2:10" x14ac:dyDescent="0.25">
      <c r="B33" s="4"/>
      <c r="C33" s="5"/>
      <c r="I33" s="5"/>
      <c r="J33" s="6"/>
    </row>
    <row r="34" spans="2:10" x14ac:dyDescent="0.25">
      <c r="B34" s="4"/>
      <c r="C34" s="5"/>
      <c r="D34" s="143" t="s">
        <v>808</v>
      </c>
      <c r="E34" s="144" t="s">
        <v>13</v>
      </c>
      <c r="F34" s="144"/>
      <c r="G34" s="144"/>
      <c r="H34" s="144"/>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85" zoomScaleNormal="85" workbookViewId="0">
      <selection activeCell="D221" sqref="D221"/>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45382</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1203.6153631299987</v>
      </c>
      <c r="F38" s="32"/>
      <c r="H38" s="20"/>
      <c r="L38" s="20"/>
      <c r="M38" s="20"/>
    </row>
    <row r="39" spans="1:13" x14ac:dyDescent="0.25">
      <c r="A39" s="22" t="s">
        <v>53</v>
      </c>
      <c r="B39" s="32" t="s">
        <v>54</v>
      </c>
      <c r="C39" s="113">
        <v>1045.99836166</v>
      </c>
      <c r="F39" s="32"/>
      <c r="H39" s="20"/>
      <c r="L39" s="20"/>
      <c r="M39" s="20"/>
    </row>
    <row r="40" spans="1:13" outlineLevel="1" x14ac:dyDescent="0.25">
      <c r="A40" s="22" t="s">
        <v>55</v>
      </c>
      <c r="B40" s="34" t="s">
        <v>56</v>
      </c>
      <c r="C40" s="113">
        <v>1132.7752796899995</v>
      </c>
      <c r="F40" s="32"/>
      <c r="H40" s="20"/>
      <c r="L40" s="20"/>
      <c r="M40" s="20"/>
    </row>
    <row r="41" spans="1:13" outlineLevel="1" x14ac:dyDescent="0.25">
      <c r="A41" s="22" t="s">
        <v>57</v>
      </c>
      <c r="B41" s="34" t="s">
        <v>58</v>
      </c>
      <c r="C41" s="113">
        <v>987.87567634000004</v>
      </c>
      <c r="F41" s="32"/>
      <c r="H41" s="20"/>
      <c r="L41" s="20"/>
      <c r="M41" s="20"/>
    </row>
    <row r="42" spans="1:13" outlineLevel="1" x14ac:dyDescent="0.25">
      <c r="A42" s="22" t="s">
        <v>59</v>
      </c>
      <c r="B42" s="32" t="s">
        <v>963</v>
      </c>
      <c r="C42" s="113">
        <v>1068.4183288931999</v>
      </c>
      <c r="F42" s="32"/>
      <c r="H42" s="20"/>
      <c r="L42" s="20"/>
      <c r="M42" s="20"/>
    </row>
    <row r="43" spans="1:13" outlineLevel="1" x14ac:dyDescent="0.25">
      <c r="A43" s="22" t="s">
        <v>60</v>
      </c>
      <c r="B43" s="32" t="s">
        <v>1015</v>
      </c>
      <c r="C43" s="113">
        <v>1009.1331898668001</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0.15068570587420466</v>
      </c>
      <c r="F45" s="127" t="s">
        <v>654</v>
      </c>
      <c r="G45" s="127" t="s">
        <v>654</v>
      </c>
      <c r="H45" s="20"/>
      <c r="L45" s="20"/>
      <c r="M45" s="20"/>
    </row>
    <row r="46" spans="1:13" ht="30" outlineLevel="1" x14ac:dyDescent="0.25">
      <c r="A46" s="22" t="s">
        <v>64</v>
      </c>
      <c r="B46" s="32" t="s">
        <v>1022</v>
      </c>
      <c r="C46" s="126">
        <v>0.12653941867213436</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0.12252306342190526</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1203.6153631299987</v>
      </c>
      <c r="E54" s="36"/>
      <c r="F54" s="37">
        <f>IF($C$58=0,"",IF(C54="[for completion]","",C54/$C$58))</f>
        <v>1</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0</v>
      </c>
      <c r="E56" s="36"/>
      <c r="F56" s="37">
        <f>IF($C$58=0,"",IF(C56="[for completion]","",C56/$C$58))</f>
        <v>0</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1203.6153631299987</v>
      </c>
      <c r="D58" s="36"/>
      <c r="E58" s="36"/>
      <c r="F58" s="39">
        <f>SUM(F53:F57)</f>
        <v>1</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7.6930465621349127</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113.79450149999998</v>
      </c>
      <c r="D70" s="22" t="s">
        <v>654</v>
      </c>
      <c r="E70" s="18"/>
      <c r="F70" s="37">
        <f t="shared" ref="F70:F76" si="1">IF($C$77=0,"",IF(C70="[for completion]","",C70/$C$77))</f>
        <v>9.4543909097523707E-2</v>
      </c>
      <c r="G70" s="37" t="str">
        <f>IF($D$77=0,"",IF(D70="[Mark as ND1 if not relevant]","",D70/$D$77))</f>
        <v/>
      </c>
      <c r="H70" s="20"/>
      <c r="L70" s="20"/>
      <c r="M70" s="20"/>
    </row>
    <row r="71" spans="1:13" x14ac:dyDescent="0.25">
      <c r="A71" s="22" t="s">
        <v>101</v>
      </c>
      <c r="B71" s="18" t="s">
        <v>102</v>
      </c>
      <c r="C71" s="113">
        <v>109.07568901000002</v>
      </c>
      <c r="D71" s="22" t="s">
        <v>654</v>
      </c>
      <c r="E71" s="18"/>
      <c r="F71" s="37">
        <f t="shared" si="1"/>
        <v>9.0623377145434475E-2</v>
      </c>
      <c r="G71" s="37" t="str">
        <f t="shared" ref="G71:G76" si="2">IF($D$77=0,"",IF(D71="[Mark as ND1 if not relevant]","",D71/$D$77))</f>
        <v/>
      </c>
      <c r="H71" s="20"/>
      <c r="L71" s="20"/>
      <c r="M71" s="20"/>
    </row>
    <row r="72" spans="1:13" x14ac:dyDescent="0.25">
      <c r="A72" s="22" t="s">
        <v>103</v>
      </c>
      <c r="B72" s="18" t="s">
        <v>104</v>
      </c>
      <c r="C72" s="113">
        <v>102.5774725</v>
      </c>
      <c r="D72" s="22" t="s">
        <v>654</v>
      </c>
      <c r="E72" s="18"/>
      <c r="F72" s="37">
        <f t="shared" si="1"/>
        <v>8.5224462585248364E-2</v>
      </c>
      <c r="G72" s="37" t="str">
        <f t="shared" si="2"/>
        <v/>
      </c>
      <c r="H72" s="20"/>
      <c r="L72" s="20"/>
      <c r="M72" s="20"/>
    </row>
    <row r="73" spans="1:13" x14ac:dyDescent="0.25">
      <c r="A73" s="22" t="s">
        <v>105</v>
      </c>
      <c r="B73" s="18" t="s">
        <v>106</v>
      </c>
      <c r="C73" s="113">
        <v>103.14530952999998</v>
      </c>
      <c r="D73" s="22" t="s">
        <v>654</v>
      </c>
      <c r="E73" s="18"/>
      <c r="F73" s="37">
        <f t="shared" si="1"/>
        <v>8.569623874173099E-2</v>
      </c>
      <c r="G73" s="37" t="str">
        <f t="shared" si="2"/>
        <v/>
      </c>
      <c r="H73" s="20"/>
      <c r="L73" s="20"/>
      <c r="M73" s="20"/>
    </row>
    <row r="74" spans="1:13" x14ac:dyDescent="0.25">
      <c r="A74" s="22" t="s">
        <v>107</v>
      </c>
      <c r="B74" s="18" t="s">
        <v>108</v>
      </c>
      <c r="C74" s="113">
        <v>112.95989758</v>
      </c>
      <c r="D74" s="22" t="s">
        <v>654</v>
      </c>
      <c r="E74" s="18"/>
      <c r="F74" s="37">
        <f t="shared" si="1"/>
        <v>9.3850494950927926E-2</v>
      </c>
      <c r="G74" s="37" t="str">
        <f t="shared" si="2"/>
        <v/>
      </c>
      <c r="H74" s="20"/>
      <c r="L74" s="20"/>
      <c r="M74" s="20"/>
    </row>
    <row r="75" spans="1:13" x14ac:dyDescent="0.25">
      <c r="A75" s="22" t="s">
        <v>109</v>
      </c>
      <c r="B75" s="18" t="s">
        <v>110</v>
      </c>
      <c r="C75" s="113">
        <v>336.76541156000008</v>
      </c>
      <c r="D75" s="22" t="s">
        <v>654</v>
      </c>
      <c r="E75" s="18"/>
      <c r="F75" s="37">
        <f t="shared" si="1"/>
        <v>0.2797948761849342</v>
      </c>
      <c r="G75" s="37" t="str">
        <f t="shared" si="2"/>
        <v/>
      </c>
      <c r="H75" s="20"/>
      <c r="L75" s="20"/>
      <c r="M75" s="20"/>
    </row>
    <row r="76" spans="1:13" x14ac:dyDescent="0.25">
      <c r="A76" s="22" t="s">
        <v>111</v>
      </c>
      <c r="B76" s="18" t="s">
        <v>112</v>
      </c>
      <c r="C76" s="113">
        <v>325.29708166000063</v>
      </c>
      <c r="D76" s="22" t="s">
        <v>654</v>
      </c>
      <c r="E76" s="18"/>
      <c r="F76" s="37">
        <f t="shared" si="1"/>
        <v>0.27026664129420042</v>
      </c>
      <c r="G76" s="37" t="str">
        <f t="shared" si="2"/>
        <v/>
      </c>
      <c r="H76" s="20"/>
      <c r="L76" s="20"/>
      <c r="M76" s="20"/>
    </row>
    <row r="77" spans="1:13" x14ac:dyDescent="0.25">
      <c r="A77" s="22" t="s">
        <v>113</v>
      </c>
      <c r="B77" s="44" t="s">
        <v>85</v>
      </c>
      <c r="C77" s="113">
        <f>SUM(C70:C76)</f>
        <v>1203.6153633400006</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3.3117076409111816</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0</v>
      </c>
      <c r="D93" s="22" t="s">
        <v>654</v>
      </c>
      <c r="E93" s="18"/>
      <c r="F93" s="37">
        <f>IF($C$100=0,"",IF(C93="[for completion]","",C93/$C$100))</f>
        <v>0</v>
      </c>
      <c r="G93" s="37" t="str">
        <f>IF($D$100=0,"",IF(D93="[Mark as ND1 if not relevant]","",D93/$D$100))</f>
        <v/>
      </c>
      <c r="H93" s="20"/>
      <c r="L93" s="20"/>
      <c r="M93" s="20"/>
    </row>
    <row r="94" spans="1:13" x14ac:dyDescent="0.25">
      <c r="A94" s="22" t="s">
        <v>135</v>
      </c>
      <c r="B94" s="18" t="s">
        <v>102</v>
      </c>
      <c r="C94" s="113">
        <v>50</v>
      </c>
      <c r="D94" s="22" t="s">
        <v>654</v>
      </c>
      <c r="E94" s="18"/>
      <c r="F94" s="37">
        <f t="shared" ref="F94:F110" si="5">IF($C$100=0,"",IF(C94="[for completion]","",C94/$C$100))</f>
        <v>4.7801222098139771E-2</v>
      </c>
      <c r="G94" s="37" t="str">
        <f t="shared" ref="G94:G99" si="6">IF($D$100=0,"",IF(D94="[Mark as ND1 if not relevant]","",D94/$D$100))</f>
        <v/>
      </c>
      <c r="H94" s="20"/>
      <c r="L94" s="20"/>
      <c r="M94" s="20"/>
    </row>
    <row r="95" spans="1:13" x14ac:dyDescent="0.25">
      <c r="A95" s="22" t="s">
        <v>136</v>
      </c>
      <c r="B95" s="18" t="s">
        <v>104</v>
      </c>
      <c r="C95" s="113">
        <v>625.99836166</v>
      </c>
      <c r="D95" s="22" t="s">
        <v>654</v>
      </c>
      <c r="E95" s="18"/>
      <c r="F95" s="37">
        <f t="shared" si="5"/>
        <v>0.59846973437562567</v>
      </c>
      <c r="G95" s="37" t="str">
        <f t="shared" si="6"/>
        <v/>
      </c>
      <c r="H95" s="20"/>
      <c r="L95" s="20"/>
      <c r="M95" s="20"/>
    </row>
    <row r="96" spans="1:13" x14ac:dyDescent="0.25">
      <c r="A96" s="22" t="s">
        <v>137</v>
      </c>
      <c r="B96" s="18" t="s">
        <v>106</v>
      </c>
      <c r="C96" s="113">
        <v>100.00000000000011</v>
      </c>
      <c r="D96" s="22" t="s">
        <v>654</v>
      </c>
      <c r="E96" s="18"/>
      <c r="F96" s="37">
        <f t="shared" si="5"/>
        <v>9.5602444196279654E-2</v>
      </c>
      <c r="G96" s="37" t="str">
        <f t="shared" si="6"/>
        <v/>
      </c>
      <c r="H96" s="20"/>
      <c r="L96" s="20"/>
      <c r="M96" s="20"/>
    </row>
    <row r="97" spans="1:14" x14ac:dyDescent="0.25">
      <c r="A97" s="22" t="s">
        <v>138</v>
      </c>
      <c r="B97" s="18" t="s">
        <v>108</v>
      </c>
      <c r="C97" s="113">
        <v>250</v>
      </c>
      <c r="D97" s="22" t="s">
        <v>654</v>
      </c>
      <c r="E97" s="18"/>
      <c r="F97" s="37">
        <f t="shared" si="5"/>
        <v>0.23900611049069886</v>
      </c>
      <c r="G97" s="37" t="str">
        <f t="shared" si="6"/>
        <v/>
      </c>
      <c r="H97" s="20"/>
      <c r="L97" s="20"/>
      <c r="M97" s="20"/>
    </row>
    <row r="98" spans="1:14" x14ac:dyDescent="0.25">
      <c r="A98" s="22" t="s">
        <v>139</v>
      </c>
      <c r="B98" s="18" t="s">
        <v>110</v>
      </c>
      <c r="C98" s="113">
        <v>0</v>
      </c>
      <c r="D98" s="22" t="s">
        <v>654</v>
      </c>
      <c r="E98" s="18"/>
      <c r="F98" s="37">
        <f t="shared" si="5"/>
        <v>0</v>
      </c>
      <c r="G98" s="37" t="str">
        <f t="shared" si="6"/>
        <v/>
      </c>
      <c r="H98" s="20"/>
      <c r="L98" s="20"/>
      <c r="M98" s="20"/>
    </row>
    <row r="99" spans="1:14" x14ac:dyDescent="0.25">
      <c r="A99" s="22" t="s">
        <v>140</v>
      </c>
      <c r="B99" s="18" t="s">
        <v>112</v>
      </c>
      <c r="C99" s="113">
        <v>20</v>
      </c>
      <c r="D99" s="22" t="s">
        <v>654</v>
      </c>
      <c r="E99" s="18"/>
      <c r="F99" s="37">
        <f t="shared" si="5"/>
        <v>1.9120488839255909E-2</v>
      </c>
      <c r="G99" s="37" t="str">
        <f t="shared" si="6"/>
        <v/>
      </c>
      <c r="H99" s="20"/>
      <c r="L99" s="20"/>
      <c r="M99" s="20"/>
    </row>
    <row r="100" spans="1:14" x14ac:dyDescent="0.25">
      <c r="A100" s="22" t="s">
        <v>141</v>
      </c>
      <c r="B100" s="44" t="s">
        <v>85</v>
      </c>
      <c r="C100" s="113">
        <f>SUM(C93:C99)</f>
        <v>1045.9983616600002</v>
      </c>
      <c r="D100" s="36">
        <f>SUM(D93:D99)</f>
        <v>0</v>
      </c>
      <c r="E100" s="32"/>
      <c r="F100" s="39">
        <f>SUM(F93:F99)</f>
        <v>0.99999999999999978</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1197.9015513699987</v>
      </c>
      <c r="D112" s="117">
        <f>C112</f>
        <v>1197.9015513699987</v>
      </c>
      <c r="E112" s="37"/>
      <c r="F112" s="37">
        <f t="shared" ref="F112:F125" si="8">IF($C$130=0,"",IF(C112="[for completion]","",C112/$C$130))</f>
        <v>0.99525279259884047</v>
      </c>
      <c r="G112" s="37">
        <f t="shared" ref="G112:G125" si="9">IF($D$130=0,"",IF(D112="[for completion]","",D112/$D$130))</f>
        <v>0.99525279259884047</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5.7138117599999996</v>
      </c>
      <c r="D116" s="117">
        <f t="shared" si="10"/>
        <v>5.7138117599999996</v>
      </c>
      <c r="E116" s="37"/>
      <c r="F116" s="37">
        <f t="shared" si="8"/>
        <v>4.7472074011594917E-3</v>
      </c>
      <c r="G116" s="37">
        <f t="shared" si="9"/>
        <v>4.7472074011594917E-3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1203.6153631299987</v>
      </c>
      <c r="D130" s="117">
        <f>SUM(D112:D129)</f>
        <v>1203.6153631299987</v>
      </c>
      <c r="E130" s="118"/>
      <c r="F130" s="47">
        <f>SUM(F112:F129)</f>
        <v>1</v>
      </c>
      <c r="G130" s="47">
        <f>SUM(G112:G129)</f>
        <v>1</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820</v>
      </c>
      <c r="D138" s="117">
        <f>C138</f>
        <v>820</v>
      </c>
      <c r="E138" s="37"/>
      <c r="F138" s="37">
        <f>IF($C$156=0,"",IF(C138="[for completion]","",C138/$C$156))</f>
        <v>0.78394004240949244</v>
      </c>
      <c r="G138" s="37">
        <f>IF($D$156=0,"",IF(D138="[for completion]","",D138/$D$156))</f>
        <v>0.78394004240949244</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225.99836166</v>
      </c>
      <c r="D142" s="117">
        <f t="shared" si="15"/>
        <v>225.99836166</v>
      </c>
      <c r="E142" s="37"/>
      <c r="F142" s="37">
        <f t="shared" si="16"/>
        <v>0.21605995759050758</v>
      </c>
      <c r="G142" s="37">
        <f t="shared" si="17"/>
        <v>0.21605995759050758</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1045.99836166</v>
      </c>
      <c r="D156" s="117">
        <f>SUM(D138:D155)</f>
        <v>1045.99836166</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945.99836166</v>
      </c>
      <c r="D164" s="114">
        <v>934.00778209999999</v>
      </c>
      <c r="E164" s="48"/>
      <c r="F164" s="48">
        <f>IF($C$167=0,"",IF(C164="[for completion]","",C164/$C$167))</f>
        <v>0.90439755580372039</v>
      </c>
      <c r="G164" s="48">
        <f>IF($D$167=0,"",IF(D164="[for completion]","",D164/$D$167))</f>
        <v>0.89293426867106096</v>
      </c>
      <c r="H164" s="20"/>
      <c r="L164" s="20"/>
      <c r="M164" s="20"/>
    </row>
    <row r="165" spans="1:13" x14ac:dyDescent="0.25">
      <c r="A165" s="22" t="s">
        <v>215</v>
      </c>
      <c r="B165" s="20" t="s">
        <v>216</v>
      </c>
      <c r="C165" s="114">
        <v>100</v>
      </c>
      <c r="D165" s="114">
        <v>111.99057956</v>
      </c>
      <c r="E165" s="48"/>
      <c r="F165" s="48">
        <f>IF($C$167=0,"",IF(C165="[for completion]","",C165/$C$167))</f>
        <v>9.5602444196279571E-2</v>
      </c>
      <c r="G165" s="48">
        <f>IF($D$167=0,"",IF(D165="[for completion]","",D165/$D$167))</f>
        <v>0.10706573132893907</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1045.99836166</v>
      </c>
      <c r="D167" s="114">
        <f>SUM(D164:D166)</f>
        <v>1045.99836166</v>
      </c>
      <c r="E167" s="48"/>
      <c r="F167" s="48">
        <f>SUM(F164:F166)</f>
        <v>1</v>
      </c>
      <c r="G167" s="48">
        <f>SUM(G164:G166)</f>
        <v>1</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t="str">
        <f>IF($C$179=0,"",IF(C174="[for completion]","",C174/$C$179))</f>
        <v/>
      </c>
      <c r="G174" s="37"/>
      <c r="H174" s="20"/>
      <c r="L174" s="20"/>
      <c r="M174" s="20"/>
    </row>
    <row r="175" spans="1:13" x14ac:dyDescent="0.25">
      <c r="A175" s="22" t="s">
        <v>8</v>
      </c>
      <c r="B175" s="32" t="s">
        <v>789</v>
      </c>
      <c r="C175" s="113">
        <v>0</v>
      </c>
      <c r="D175" s="119"/>
      <c r="E175" s="39"/>
      <c r="F175" s="116" t="str">
        <f>IF($C$179=0,"",IF(C175="[for completion]","",C175/$C$179))</f>
        <v/>
      </c>
      <c r="G175" s="116"/>
      <c r="H175" s="20"/>
      <c r="L175" s="20"/>
      <c r="M175" s="20"/>
    </row>
    <row r="176" spans="1:13" x14ac:dyDescent="0.25">
      <c r="A176" s="22" t="s">
        <v>228</v>
      </c>
      <c r="B176" s="32" t="s">
        <v>229</v>
      </c>
      <c r="C176" s="113">
        <v>0</v>
      </c>
      <c r="D176" s="119"/>
      <c r="E176" s="39"/>
      <c r="F176" s="116" t="str">
        <f>IF($C$179=0,"",IF(C176="[for completion]","",C176/$C$179))</f>
        <v/>
      </c>
      <c r="G176" s="116"/>
      <c r="H176" s="20"/>
      <c r="L176" s="20"/>
      <c r="M176" s="20"/>
    </row>
    <row r="177" spans="1:13" x14ac:dyDescent="0.25">
      <c r="A177" s="22" t="s">
        <v>230</v>
      </c>
      <c r="B177" s="32" t="s">
        <v>231</v>
      </c>
      <c r="C177" s="113">
        <v>0</v>
      </c>
      <c r="D177" s="119"/>
      <c r="E177" s="39"/>
      <c r="F177" s="116" t="str">
        <f t="shared" ref="F177:F187" si="20">IF($C$179=0,"",IF(C177="[for completion]","",C177/$C$179))</f>
        <v/>
      </c>
      <c r="G177" s="116"/>
      <c r="H177" s="20"/>
      <c r="L177" s="20"/>
      <c r="M177" s="20"/>
    </row>
    <row r="178" spans="1:13" x14ac:dyDescent="0.25">
      <c r="A178" s="22" t="s">
        <v>232</v>
      </c>
      <c r="B178" s="32" t="s">
        <v>83</v>
      </c>
      <c r="C178" s="113">
        <v>0</v>
      </c>
      <c r="D178" s="119"/>
      <c r="E178" s="39"/>
      <c r="F178" s="116" t="str">
        <f t="shared" si="20"/>
        <v/>
      </c>
      <c r="G178" s="116"/>
      <c r="H178" s="20"/>
      <c r="L178" s="20"/>
      <c r="M178" s="20"/>
    </row>
    <row r="179" spans="1:13" x14ac:dyDescent="0.25">
      <c r="A179" s="22" t="s">
        <v>9</v>
      </c>
      <c r="B179" s="44" t="s">
        <v>85</v>
      </c>
      <c r="C179" s="113">
        <f>SUM(C174:C178)</f>
        <v>0</v>
      </c>
      <c r="D179" s="119"/>
      <c r="E179" s="39"/>
      <c r="F179" s="39">
        <f>SUM(F174:F178)</f>
        <v>0</v>
      </c>
      <c r="G179" s="116"/>
      <c r="H179" s="20"/>
      <c r="L179" s="20"/>
      <c r="M179" s="20"/>
    </row>
    <row r="180" spans="1:13" outlineLevel="1" x14ac:dyDescent="0.25">
      <c r="A180" s="22" t="s">
        <v>233</v>
      </c>
      <c r="B180" s="50" t="s">
        <v>234</v>
      </c>
      <c r="E180" s="39"/>
      <c r="F180" s="37" t="str">
        <f t="shared" si="20"/>
        <v/>
      </c>
      <c r="G180" s="37"/>
      <c r="H180" s="20"/>
      <c r="L180" s="20"/>
      <c r="M180" s="20"/>
    </row>
    <row r="181" spans="1:13" s="50" customFormat="1" outlineLevel="1" x14ac:dyDescent="0.25">
      <c r="A181" s="22" t="s">
        <v>235</v>
      </c>
      <c r="B181" s="50" t="s">
        <v>236</v>
      </c>
      <c r="F181" s="37" t="str">
        <f t="shared" si="20"/>
        <v/>
      </c>
    </row>
    <row r="182" spans="1:13" outlineLevel="1" x14ac:dyDescent="0.25">
      <c r="A182" s="22" t="s">
        <v>237</v>
      </c>
      <c r="B182" s="50" t="s">
        <v>238</v>
      </c>
      <c r="E182" s="39"/>
      <c r="F182" s="37" t="str">
        <f t="shared" si="20"/>
        <v/>
      </c>
      <c r="G182" s="37"/>
      <c r="H182" s="20"/>
      <c r="L182" s="20"/>
      <c r="M182" s="20"/>
    </row>
    <row r="183" spans="1:13" outlineLevel="1" x14ac:dyDescent="0.25">
      <c r="A183" s="22" t="s">
        <v>239</v>
      </c>
      <c r="B183" s="50" t="s">
        <v>240</v>
      </c>
      <c r="E183" s="39"/>
      <c r="F183" s="37" t="str">
        <f t="shared" si="20"/>
        <v/>
      </c>
      <c r="G183" s="37"/>
      <c r="H183" s="20"/>
      <c r="L183" s="20"/>
      <c r="M183" s="20"/>
    </row>
    <row r="184" spans="1:13" s="50" customFormat="1" outlineLevel="1" x14ac:dyDescent="0.25">
      <c r="A184" s="22" t="s">
        <v>241</v>
      </c>
      <c r="B184" s="50" t="s">
        <v>242</v>
      </c>
      <c r="F184" s="37" t="str">
        <f t="shared" si="20"/>
        <v/>
      </c>
    </row>
    <row r="185" spans="1:13" outlineLevel="1" x14ac:dyDescent="0.25">
      <c r="A185" s="22" t="s">
        <v>243</v>
      </c>
      <c r="B185" s="50" t="s">
        <v>244</v>
      </c>
      <c r="E185" s="39"/>
      <c r="F185" s="37" t="str">
        <f t="shared" si="20"/>
        <v/>
      </c>
      <c r="G185" s="37"/>
      <c r="H185" s="20"/>
      <c r="L185" s="20"/>
      <c r="M185" s="20"/>
    </row>
    <row r="186" spans="1:13" outlineLevel="1" x14ac:dyDescent="0.25">
      <c r="A186" s="22" t="s">
        <v>245</v>
      </c>
      <c r="B186" s="50" t="s">
        <v>246</v>
      </c>
      <c r="E186" s="39"/>
      <c r="F186" s="37" t="str">
        <f t="shared" si="20"/>
        <v/>
      </c>
      <c r="G186" s="37"/>
      <c r="H186" s="20"/>
      <c r="L186" s="20"/>
      <c r="M186" s="20"/>
    </row>
    <row r="187" spans="1:13" outlineLevel="1" x14ac:dyDescent="0.25">
      <c r="A187" s="22" t="s">
        <v>247</v>
      </c>
      <c r="B187" s="50" t="s">
        <v>248</v>
      </c>
      <c r="E187" s="39"/>
      <c r="F187" s="37" t="str">
        <f t="shared" si="20"/>
        <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t="str">
        <f>IF($C$179=0,"",IF(C191="[for completion]","",C191/$C$179))</f>
        <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t="str">
        <f t="shared" ref="F193:F207" si="21">IF($C$208=0,"",IF(C193="[for completion]","",C193/$C$208))</f>
        <v/>
      </c>
      <c r="G193" s="37"/>
      <c r="H193" s="20"/>
      <c r="L193" s="20"/>
      <c r="M193" s="20"/>
    </row>
    <row r="194" spans="1:13" x14ac:dyDescent="0.25">
      <c r="A194" s="22" t="s">
        <v>256</v>
      </c>
      <c r="B194" s="32" t="s">
        <v>257</v>
      </c>
      <c r="C194" s="113">
        <v>0</v>
      </c>
      <c r="E194" s="39"/>
      <c r="F194" s="37" t="str">
        <f t="shared" si="21"/>
        <v/>
      </c>
      <c r="G194" s="39"/>
      <c r="H194" s="20"/>
      <c r="L194" s="20"/>
      <c r="M194" s="20"/>
    </row>
    <row r="195" spans="1:13" x14ac:dyDescent="0.25">
      <c r="A195" s="22" t="s">
        <v>258</v>
      </c>
      <c r="B195" s="32" t="s">
        <v>259</v>
      </c>
      <c r="C195" s="113">
        <v>0</v>
      </c>
      <c r="E195" s="39"/>
      <c r="F195" s="37" t="str">
        <f t="shared" si="21"/>
        <v/>
      </c>
      <c r="G195" s="39"/>
      <c r="H195" s="20"/>
      <c r="L195" s="20"/>
      <c r="M195" s="20"/>
    </row>
    <row r="196" spans="1:13" x14ac:dyDescent="0.25">
      <c r="A196" s="22" t="s">
        <v>260</v>
      </c>
      <c r="B196" s="32" t="s">
        <v>261</v>
      </c>
      <c r="C196" s="113">
        <v>0</v>
      </c>
      <c r="E196" s="39"/>
      <c r="F196" s="37" t="str">
        <f t="shared" si="21"/>
        <v/>
      </c>
      <c r="G196" s="39"/>
      <c r="H196" s="20"/>
      <c r="L196" s="20"/>
      <c r="M196" s="20"/>
    </row>
    <row r="197" spans="1:13" x14ac:dyDescent="0.25">
      <c r="A197" s="22" t="s">
        <v>262</v>
      </c>
      <c r="B197" s="32" t="s">
        <v>263</v>
      </c>
      <c r="C197" s="113">
        <v>0</v>
      </c>
      <c r="E197" s="39"/>
      <c r="F197" s="37" t="str">
        <f t="shared" si="21"/>
        <v/>
      </c>
      <c r="G197" s="39"/>
      <c r="H197" s="20"/>
      <c r="L197" s="20"/>
      <c r="M197" s="20"/>
    </row>
    <row r="198" spans="1:13" x14ac:dyDescent="0.25">
      <c r="A198" s="22" t="s">
        <v>264</v>
      </c>
      <c r="B198" s="32" t="s">
        <v>265</v>
      </c>
      <c r="C198" s="113">
        <v>0</v>
      </c>
      <c r="E198" s="39"/>
      <c r="F198" s="37" t="str">
        <f t="shared" si="21"/>
        <v/>
      </c>
      <c r="G198" s="39"/>
      <c r="H198" s="20"/>
      <c r="L198" s="20"/>
      <c r="M198" s="20"/>
    </row>
    <row r="199" spans="1:13" x14ac:dyDescent="0.25">
      <c r="A199" s="22" t="s">
        <v>266</v>
      </c>
      <c r="B199" s="32" t="s">
        <v>267</v>
      </c>
      <c r="C199" s="113">
        <v>0</v>
      </c>
      <c r="E199" s="39"/>
      <c r="F199" s="37" t="str">
        <f t="shared" si="21"/>
        <v/>
      </c>
      <c r="G199" s="39"/>
      <c r="H199" s="20"/>
      <c r="L199" s="20"/>
      <c r="M199" s="20"/>
    </row>
    <row r="200" spans="1:13" x14ac:dyDescent="0.25">
      <c r="A200" s="22" t="s">
        <v>268</v>
      </c>
      <c r="B200" s="32" t="s">
        <v>11</v>
      </c>
      <c r="C200" s="113">
        <v>0</v>
      </c>
      <c r="E200" s="39"/>
      <c r="F200" s="37" t="str">
        <f t="shared" si="21"/>
        <v/>
      </c>
      <c r="G200" s="39"/>
      <c r="H200" s="20"/>
      <c r="L200" s="20"/>
      <c r="M200" s="20"/>
    </row>
    <row r="201" spans="1:13" x14ac:dyDescent="0.25">
      <c r="A201" s="22" t="s">
        <v>269</v>
      </c>
      <c r="B201" s="32" t="s">
        <v>270</v>
      </c>
      <c r="C201" s="113">
        <v>0</v>
      </c>
      <c r="E201" s="39"/>
      <c r="F201" s="37" t="str">
        <f t="shared" si="21"/>
        <v/>
      </c>
      <c r="G201" s="39"/>
      <c r="H201" s="20"/>
      <c r="L201" s="20"/>
      <c r="M201" s="20"/>
    </row>
    <row r="202" spans="1:13" x14ac:dyDescent="0.25">
      <c r="A202" s="22" t="s">
        <v>271</v>
      </c>
      <c r="B202" s="32" t="s">
        <v>272</v>
      </c>
      <c r="C202" s="113">
        <v>0</v>
      </c>
      <c r="E202" s="39"/>
      <c r="F202" s="37" t="str">
        <f t="shared" si="21"/>
        <v/>
      </c>
      <c r="G202" s="39"/>
      <c r="H202" s="20"/>
      <c r="L202" s="20"/>
      <c r="M202" s="20"/>
    </row>
    <row r="203" spans="1:13" x14ac:dyDescent="0.25">
      <c r="A203" s="22" t="s">
        <v>273</v>
      </c>
      <c r="B203" s="32" t="s">
        <v>274</v>
      </c>
      <c r="C203" s="113">
        <v>0</v>
      </c>
      <c r="E203" s="39"/>
      <c r="F203" s="37" t="str">
        <f t="shared" si="21"/>
        <v/>
      </c>
      <c r="G203" s="39"/>
      <c r="H203" s="20"/>
      <c r="L203" s="20"/>
      <c r="M203" s="20"/>
    </row>
    <row r="204" spans="1:13" x14ac:dyDescent="0.25">
      <c r="A204" s="22" t="s">
        <v>275</v>
      </c>
      <c r="B204" s="32" t="s">
        <v>276</v>
      </c>
      <c r="C204" s="113">
        <v>0</v>
      </c>
      <c r="E204" s="39"/>
      <c r="F204" s="37" t="str">
        <f t="shared" si="21"/>
        <v/>
      </c>
      <c r="G204" s="39"/>
      <c r="H204" s="20"/>
      <c r="L204" s="20"/>
      <c r="M204" s="20"/>
    </row>
    <row r="205" spans="1:13" x14ac:dyDescent="0.25">
      <c r="A205" s="22" t="s">
        <v>277</v>
      </c>
      <c r="B205" s="32" t="s">
        <v>278</v>
      </c>
      <c r="C205" s="113">
        <v>0</v>
      </c>
      <c r="E205" s="39"/>
      <c r="F205" s="37" t="str">
        <f t="shared" si="21"/>
        <v/>
      </c>
      <c r="G205" s="39"/>
      <c r="H205" s="20"/>
      <c r="L205" s="20"/>
      <c r="M205" s="20"/>
    </row>
    <row r="206" spans="1:13" x14ac:dyDescent="0.25">
      <c r="A206" s="22" t="s">
        <v>279</v>
      </c>
      <c r="B206" s="32" t="s">
        <v>83</v>
      </c>
      <c r="C206" s="113">
        <v>0</v>
      </c>
      <c r="E206" s="39"/>
      <c r="F206" s="37" t="str">
        <f t="shared" si="21"/>
        <v/>
      </c>
      <c r="G206" s="39"/>
      <c r="H206" s="20"/>
      <c r="L206" s="20"/>
      <c r="M206" s="20"/>
    </row>
    <row r="207" spans="1:13" x14ac:dyDescent="0.25">
      <c r="A207" s="22" t="s">
        <v>280</v>
      </c>
      <c r="B207" s="38" t="s">
        <v>281</v>
      </c>
      <c r="C207" s="113">
        <f>+C193+C194+C195</f>
        <v>0</v>
      </c>
      <c r="E207" s="39"/>
      <c r="F207" s="37" t="str">
        <f t="shared" si="21"/>
        <v/>
      </c>
      <c r="G207" s="39"/>
      <c r="H207" s="20"/>
      <c r="L207" s="20"/>
      <c r="M207" s="20"/>
    </row>
    <row r="208" spans="1:13" x14ac:dyDescent="0.25">
      <c r="A208" s="22" t="s">
        <v>282</v>
      </c>
      <c r="B208" s="44" t="s">
        <v>85</v>
      </c>
      <c r="C208" s="113">
        <f>SUM(C193:C206)</f>
        <v>0</v>
      </c>
      <c r="D208" s="32"/>
      <c r="E208" s="39"/>
      <c r="F208" s="39">
        <f>SUM(F193:F206)</f>
        <v>0</v>
      </c>
      <c r="G208" s="39"/>
      <c r="H208" s="20"/>
      <c r="L208" s="20"/>
      <c r="M208" s="20"/>
    </row>
    <row r="209" spans="1:13" outlineLevel="1" x14ac:dyDescent="0.25">
      <c r="A209" s="22" t="s">
        <v>283</v>
      </c>
      <c r="B209" s="40" t="s">
        <v>87</v>
      </c>
      <c r="E209" s="39"/>
      <c r="F209" s="37" t="str">
        <f>IF($C$208=0,"",IF(C209="[for completion]","",C209/$C$208))</f>
        <v/>
      </c>
      <c r="G209" s="39"/>
      <c r="H209" s="20"/>
      <c r="L209" s="20"/>
      <c r="M209" s="20"/>
    </row>
    <row r="210" spans="1:13" outlineLevel="1" x14ac:dyDescent="0.25">
      <c r="A210" s="22" t="s">
        <v>284</v>
      </c>
      <c r="B210" s="40" t="s">
        <v>87</v>
      </c>
      <c r="E210" s="39"/>
      <c r="F210" s="37" t="str">
        <f t="shared" ref="F210:F215" si="22">IF($C$208=0,"",IF(C210="[for completion]","",C210/$C$208))</f>
        <v/>
      </c>
      <c r="G210" s="39"/>
      <c r="H210" s="20"/>
      <c r="L210" s="20"/>
      <c r="M210" s="20"/>
    </row>
    <row r="211" spans="1:13" outlineLevel="1" x14ac:dyDescent="0.25">
      <c r="A211" s="22" t="s">
        <v>285</v>
      </c>
      <c r="B211" s="40" t="s">
        <v>87</v>
      </c>
      <c r="E211" s="39"/>
      <c r="F211" s="37" t="str">
        <f t="shared" si="22"/>
        <v/>
      </c>
      <c r="G211" s="39"/>
      <c r="H211" s="20"/>
      <c r="L211" s="20"/>
      <c r="M211" s="20"/>
    </row>
    <row r="212" spans="1:13" outlineLevel="1" x14ac:dyDescent="0.25">
      <c r="A212" s="22" t="s">
        <v>286</v>
      </c>
      <c r="B212" s="40" t="s">
        <v>87</v>
      </c>
      <c r="E212" s="39"/>
      <c r="F212" s="37" t="str">
        <f t="shared" si="22"/>
        <v/>
      </c>
      <c r="G212" s="39"/>
      <c r="H212" s="20"/>
      <c r="L212" s="20"/>
      <c r="M212" s="20"/>
    </row>
    <row r="213" spans="1:13" outlineLevel="1" x14ac:dyDescent="0.25">
      <c r="A213" s="22" t="s">
        <v>287</v>
      </c>
      <c r="B213" s="40" t="s">
        <v>87</v>
      </c>
      <c r="E213" s="39"/>
      <c r="F213" s="37" t="str">
        <f t="shared" si="22"/>
        <v/>
      </c>
      <c r="G213" s="39"/>
      <c r="H213" s="20"/>
      <c r="L213" s="20"/>
      <c r="M213" s="20"/>
    </row>
    <row r="214" spans="1:13" outlineLevel="1" x14ac:dyDescent="0.25">
      <c r="A214" s="22" t="s">
        <v>288</v>
      </c>
      <c r="B214" s="40" t="s">
        <v>87</v>
      </c>
      <c r="E214" s="39"/>
      <c r="F214" s="37" t="str">
        <f t="shared" si="22"/>
        <v/>
      </c>
      <c r="G214" s="39"/>
      <c r="H214" s="20"/>
      <c r="L214" s="20"/>
      <c r="M214" s="20"/>
    </row>
    <row r="215" spans="1:13" outlineLevel="1" x14ac:dyDescent="0.25">
      <c r="A215" s="22" t="s">
        <v>289</v>
      </c>
      <c r="B215" s="40" t="s">
        <v>87</v>
      </c>
      <c r="E215" s="39"/>
      <c r="F215" s="37" t="str">
        <f t="shared" si="22"/>
        <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f>C175</f>
        <v>0</v>
      </c>
      <c r="E217" s="48"/>
      <c r="F217" s="37">
        <f>IF($C$38=0,"",IF(C217="[for completion]","",C217/$C$38))</f>
        <v>0</v>
      </c>
      <c r="G217" s="37">
        <f>IF($C$39=0,"",IF(C217="[for completion]","",C217/$C$39))</f>
        <v>0</v>
      </c>
      <c r="H217" s="20"/>
      <c r="L217" s="20"/>
      <c r="M217" s="20"/>
    </row>
    <row r="218" spans="1:13" x14ac:dyDescent="0.25">
      <c r="A218" s="22" t="s">
        <v>293</v>
      </c>
      <c r="B218" s="18" t="s">
        <v>294</v>
      </c>
      <c r="C218" s="117">
        <v>647.39354898000011</v>
      </c>
      <c r="E218" s="48"/>
      <c r="F218" s="37">
        <f>IF($C$38=0,"",IF(C218="[for completion]","",C218/$C$38))</f>
        <v>0.5378741156115312</v>
      </c>
      <c r="G218" s="37">
        <f>IF($C$39=0,"",IF(C218="[for completion]","",C218/$C$39))</f>
        <v>0.61892405639391845</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647.39354898000011</v>
      </c>
      <c r="D220" s="119"/>
      <c r="E220" s="48"/>
      <c r="F220" s="47">
        <f>SUM(F217:F219)</f>
        <v>0.5378741156115312</v>
      </c>
      <c r="G220" s="47">
        <f>SUM(G217:G219)</f>
        <v>0.61892405639391845</v>
      </c>
      <c r="H220" s="20"/>
      <c r="L220" s="20"/>
      <c r="M220" s="20"/>
    </row>
    <row r="221" spans="1:13" outlineLevel="1" x14ac:dyDescent="0.25">
      <c r="A221" s="22" t="s">
        <v>297</v>
      </c>
      <c r="B221" s="40" t="s">
        <v>954</v>
      </c>
      <c r="C221" s="117">
        <v>0</v>
      </c>
      <c r="D221" s="119"/>
      <c r="E221" s="48"/>
      <c r="F221" s="116">
        <f>IF($C$38=0,"",IF(C221="[for completion]","",C221/$C$38))</f>
        <v>0</v>
      </c>
      <c r="G221" s="116">
        <f>IF($C$39=0,"",IF(C221="[for completion]","",C221/$C$39))</f>
        <v>0</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111.99057956</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149" zoomScale="80" zoomScaleNormal="80" workbookViewId="0">
      <selection activeCell="C49" sqref="C49"/>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2020</v>
      </c>
      <c r="E10" s="32"/>
      <c r="F10" s="32"/>
      <c r="H10"/>
      <c r="J10" s="32"/>
      <c r="K10" s="32"/>
    </row>
    <row r="11" spans="1:12" outlineLevel="1" x14ac:dyDescent="0.25">
      <c r="A11" s="22" t="s">
        <v>440</v>
      </c>
      <c r="B11" s="22" t="s">
        <v>962</v>
      </c>
      <c r="C11" s="113">
        <v>988</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595.84918966831617</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39.113263770000046</v>
      </c>
      <c r="D22" s="113">
        <v>843</v>
      </c>
      <c r="E22" s="32"/>
      <c r="F22" s="37">
        <f>IF($C$37=0,"",IF(C22="[for completion]","",C22/$C$37))</f>
        <v>3.2496480992304795E-2</v>
      </c>
      <c r="G22" s="37">
        <f>IF($D$37=0,"",IF(D22="[for completion]","",D22/$D$37))</f>
        <v>0.41732673267326731</v>
      </c>
      <c r="H22"/>
      <c r="J22" s="32"/>
      <c r="K22" s="37"/>
      <c r="L22" s="37"/>
    </row>
    <row r="23" spans="1:12" x14ac:dyDescent="0.25">
      <c r="A23" s="22" t="s">
        <v>454</v>
      </c>
      <c r="B23" s="22" t="s">
        <v>801</v>
      </c>
      <c r="C23" s="113">
        <v>120.45555113000009</v>
      </c>
      <c r="D23" s="113">
        <v>668</v>
      </c>
      <c r="E23" s="32"/>
      <c r="F23" s="37">
        <f t="shared" ref="F23:F36" si="0">IF($C$37=0,"",IF(C23="[for completion]","",C23/$C$37))</f>
        <v>0.10007811034976798</v>
      </c>
      <c r="G23" s="37">
        <f t="shared" ref="G23:G36" si="1">IF($D$37=0,"",IF(D23="[for completion]","",D23/$D$37))</f>
        <v>0.33069306930693071</v>
      </c>
      <c r="H23"/>
      <c r="J23" s="32"/>
      <c r="K23" s="37"/>
      <c r="L23" s="37"/>
    </row>
    <row r="24" spans="1:12" x14ac:dyDescent="0.25">
      <c r="A24" s="22" t="s">
        <v>455</v>
      </c>
      <c r="B24" s="22" t="s">
        <v>802</v>
      </c>
      <c r="C24" s="113">
        <v>81.751102619999472</v>
      </c>
      <c r="D24" s="113">
        <v>207</v>
      </c>
      <c r="F24" s="37">
        <f t="shared" si="0"/>
        <v>6.7921285424112493E-2</v>
      </c>
      <c r="G24" s="37">
        <f t="shared" si="1"/>
        <v>0.10247524752475247</v>
      </c>
      <c r="H24"/>
      <c r="K24" s="37"/>
      <c r="L24" s="37"/>
    </row>
    <row r="25" spans="1:12" x14ac:dyDescent="0.25">
      <c r="A25" s="22" t="s">
        <v>456</v>
      </c>
      <c r="B25" s="22" t="s">
        <v>803</v>
      </c>
      <c r="C25" s="113">
        <v>104.40294489000001</v>
      </c>
      <c r="D25" s="113">
        <v>155</v>
      </c>
      <c r="E25" s="47"/>
      <c r="F25" s="37">
        <f t="shared" si="0"/>
        <v>8.6741120201806327E-2</v>
      </c>
      <c r="G25" s="37">
        <f t="shared" si="1"/>
        <v>7.6732673267326731E-2</v>
      </c>
      <c r="H25"/>
      <c r="J25" s="47"/>
      <c r="K25" s="37"/>
      <c r="L25" s="37"/>
    </row>
    <row r="26" spans="1:12" x14ac:dyDescent="0.25">
      <c r="A26" s="22" t="s">
        <v>457</v>
      </c>
      <c r="B26" s="22" t="s">
        <v>804</v>
      </c>
      <c r="C26" s="113">
        <v>209.80799628999961</v>
      </c>
      <c r="D26" s="113">
        <v>106</v>
      </c>
      <c r="E26" s="47"/>
      <c r="F26" s="37">
        <f t="shared" si="0"/>
        <v>0.17431482076167124</v>
      </c>
      <c r="G26" s="37">
        <f t="shared" si="1"/>
        <v>5.2475247524752473E-2</v>
      </c>
      <c r="H26"/>
      <c r="J26" s="47"/>
      <c r="K26" s="37"/>
      <c r="L26" s="37"/>
    </row>
    <row r="27" spans="1:12" x14ac:dyDescent="0.25">
      <c r="A27" s="22" t="s">
        <v>458</v>
      </c>
      <c r="B27" s="22" t="s">
        <v>805</v>
      </c>
      <c r="C27" s="113">
        <v>648.08450442999981</v>
      </c>
      <c r="D27" s="113">
        <v>41</v>
      </c>
      <c r="E27" s="47"/>
      <c r="F27" s="37">
        <f t="shared" si="0"/>
        <v>0.53844818227033719</v>
      </c>
      <c r="G27" s="37">
        <f t="shared" si="1"/>
        <v>2.0297029702970298E-2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1203.615363129999</v>
      </c>
      <c r="D37" s="113">
        <f>SUM(D22:D36)</f>
        <v>2020</v>
      </c>
      <c r="E37" s="47"/>
      <c r="F37" s="39">
        <f>SUM(F22:F36)</f>
        <v>1</v>
      </c>
      <c r="G37" s="39">
        <f>SUM(G22:G36)</f>
        <v>1</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1141.9943631299986</v>
      </c>
      <c r="E39" s="58"/>
      <c r="F39" s="37">
        <f>IF($C$42=0,"",IF(C39="[for completion]","",C39/$C$42))</f>
        <v>0.94880341188088957</v>
      </c>
      <c r="G39" s="36"/>
      <c r="H39"/>
      <c r="J39" s="58"/>
      <c r="K39" s="37"/>
      <c r="L39" s="36"/>
    </row>
    <row r="40" spans="1:12" x14ac:dyDescent="0.25">
      <c r="A40" s="22" t="s">
        <v>472</v>
      </c>
      <c r="B40" s="32" t="s">
        <v>473</v>
      </c>
      <c r="C40" s="113">
        <v>61.621000000000002</v>
      </c>
      <c r="E40" s="58"/>
      <c r="F40" s="37">
        <f>IF($C$42=0,"",IF(C40="[for completion]","",C40/$C$42))</f>
        <v>5.1196588119110369E-2</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1203.6153631299987</v>
      </c>
      <c r="D42" s="32"/>
      <c r="E42" s="47"/>
      <c r="F42" s="39">
        <f>SUM(F39:F41)</f>
        <v>0.99999999999999989</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100</v>
      </c>
      <c r="D49" s="131"/>
      <c r="G49" s="22"/>
      <c r="H49"/>
      <c r="L49" s="22"/>
    </row>
    <row r="50" spans="1:12" x14ac:dyDescent="0.25">
      <c r="A50" s="22" t="s">
        <v>482</v>
      </c>
      <c r="B50" s="22" t="s">
        <v>399</v>
      </c>
      <c r="C50" s="130">
        <v>85.411726267485747</v>
      </c>
      <c r="G50" s="22"/>
      <c r="H50"/>
      <c r="L50" s="22"/>
    </row>
    <row r="51" spans="1:12" x14ac:dyDescent="0.25">
      <c r="A51" s="22" t="s">
        <v>483</v>
      </c>
      <c r="B51" s="22" t="s">
        <v>400</v>
      </c>
      <c r="C51" s="130">
        <v>2.4924906177655464</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6.9618551787253553</v>
      </c>
      <c r="G59" s="22"/>
      <c r="H59"/>
      <c r="L59" s="22"/>
    </row>
    <row r="60" spans="1:12" x14ac:dyDescent="0.25">
      <c r="A60" s="22" t="s">
        <v>492</v>
      </c>
      <c r="B60" s="22" t="s">
        <v>408</v>
      </c>
      <c r="C60" s="130">
        <v>2.4846704591930244</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v>
      </c>
      <c r="G70" s="22"/>
      <c r="H70"/>
      <c r="L70" s="22"/>
    </row>
    <row r="71" spans="1:12" x14ac:dyDescent="0.25">
      <c r="A71" s="22" t="s">
        <v>503</v>
      </c>
      <c r="B71" s="22" t="s">
        <v>418</v>
      </c>
      <c r="C71" s="130">
        <v>2.6492574768303223</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0</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100</v>
      </c>
      <c r="G104" s="22"/>
      <c r="H104"/>
      <c r="L104" s="22"/>
    </row>
    <row r="105" spans="1:12" x14ac:dyDescent="0.25">
      <c r="A105" s="22" t="s">
        <v>536</v>
      </c>
      <c r="B105" s="32" t="s">
        <v>1032</v>
      </c>
      <c r="C105" s="115">
        <v>13.512029427140465</v>
      </c>
      <c r="G105" s="22"/>
      <c r="H105"/>
      <c r="L105" s="22"/>
    </row>
    <row r="106" spans="1:12" x14ac:dyDescent="0.25">
      <c r="A106" s="22" t="s">
        <v>537</v>
      </c>
      <c r="B106" s="32" t="s">
        <v>1033</v>
      </c>
      <c r="C106" s="115">
        <v>22.610688286166859</v>
      </c>
      <c r="G106" s="22"/>
      <c r="H106"/>
      <c r="L106" s="22"/>
    </row>
    <row r="107" spans="1:12" x14ac:dyDescent="0.25">
      <c r="A107" s="22" t="s">
        <v>538</v>
      </c>
      <c r="B107" s="32" t="s">
        <v>1034</v>
      </c>
      <c r="C107" s="115">
        <v>23.049715155632224</v>
      </c>
      <c r="G107" s="22"/>
      <c r="H107"/>
      <c r="L107" s="22"/>
    </row>
    <row r="108" spans="1:12" x14ac:dyDescent="0.25">
      <c r="A108" s="22" t="s">
        <v>539</v>
      </c>
      <c r="B108" s="32" t="s">
        <v>1035</v>
      </c>
      <c r="C108" s="115">
        <v>2.9710259606661644</v>
      </c>
      <c r="G108" s="22"/>
      <c r="H108"/>
      <c r="L108" s="22"/>
    </row>
    <row r="109" spans="1:12" x14ac:dyDescent="0.25">
      <c r="A109" s="22" t="s">
        <v>540</v>
      </c>
      <c r="B109" s="32" t="s">
        <v>1036</v>
      </c>
      <c r="C109" s="115">
        <v>4.9962605144172434</v>
      </c>
      <c r="G109" s="22"/>
      <c r="H109"/>
      <c r="L109" s="22"/>
    </row>
    <row r="110" spans="1:12" x14ac:dyDescent="0.25">
      <c r="A110" s="22" t="s">
        <v>541</v>
      </c>
      <c r="B110" s="32" t="s">
        <v>1037</v>
      </c>
      <c r="C110" s="115">
        <v>11.305561498891537</v>
      </c>
      <c r="G110" s="22"/>
      <c r="H110"/>
      <c r="L110" s="22"/>
    </row>
    <row r="111" spans="1:12" x14ac:dyDescent="0.25">
      <c r="A111" s="22" t="s">
        <v>542</v>
      </c>
      <c r="B111" s="32" t="s">
        <v>1038</v>
      </c>
      <c r="C111" s="115">
        <v>5.589277395321032</v>
      </c>
      <c r="G111" s="22"/>
      <c r="H111"/>
      <c r="L111" s="22"/>
    </row>
    <row r="112" spans="1:12" x14ac:dyDescent="0.25">
      <c r="A112" s="22" t="s">
        <v>543</v>
      </c>
      <c r="B112" s="32" t="s">
        <v>1039</v>
      </c>
      <c r="C112" s="115">
        <v>10.092077567533199</v>
      </c>
      <c r="G112" s="22"/>
      <c r="H112"/>
      <c r="L112" s="22"/>
    </row>
    <row r="113" spans="1:12" x14ac:dyDescent="0.25">
      <c r="A113" s="22" t="s">
        <v>544</v>
      </c>
      <c r="B113" s="32" t="s">
        <v>1040</v>
      </c>
      <c r="C113" s="115">
        <v>5.8733641942312733</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70.485699555528896</v>
      </c>
      <c r="D130"/>
      <c r="E130"/>
      <c r="F130"/>
      <c r="G130"/>
      <c r="H130"/>
      <c r="I130"/>
      <c r="J130"/>
      <c r="K130"/>
      <c r="L130"/>
    </row>
    <row r="131" spans="1:12" x14ac:dyDescent="0.25">
      <c r="A131" s="22" t="s">
        <v>561</v>
      </c>
      <c r="B131" s="22" t="s">
        <v>429</v>
      </c>
      <c r="C131" s="115">
        <f>100-C130</f>
        <v>29.514300444471104</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10.734014680904828</v>
      </c>
      <c r="D138" s="58"/>
      <c r="E138" s="58"/>
      <c r="F138" s="47"/>
      <c r="G138" s="36"/>
      <c r="H138"/>
      <c r="I138" s="58"/>
      <c r="J138" s="58"/>
      <c r="K138" s="47"/>
      <c r="L138" s="36"/>
    </row>
    <row r="139" spans="1:12" x14ac:dyDescent="0.25">
      <c r="A139" s="22" t="s">
        <v>568</v>
      </c>
      <c r="B139" s="22" t="s">
        <v>432</v>
      </c>
      <c r="C139" s="115">
        <f>100-C138</f>
        <v>89.265985319095165</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91.629125459999997</v>
      </c>
      <c r="D148" s="58"/>
      <c r="E148" s="58"/>
      <c r="F148" s="37">
        <f>IF($C$152=0,"",IF(C148="[for completion]","",C148/$C$152))</f>
        <v>7.6128245174370904E-2</v>
      </c>
      <c r="G148" s="36"/>
      <c r="H148"/>
      <c r="I148" s="58"/>
      <c r="J148" s="58"/>
      <c r="K148" s="37"/>
      <c r="L148" s="36"/>
    </row>
    <row r="149" spans="1:12" x14ac:dyDescent="0.25">
      <c r="A149" s="22" t="s">
        <v>579</v>
      </c>
      <c r="B149" s="32" t="s">
        <v>580</v>
      </c>
      <c r="C149" s="113">
        <f>C156+C157</f>
        <v>315.91752327</v>
      </c>
      <c r="D149" s="58"/>
      <c r="E149" s="58"/>
      <c r="F149" s="37">
        <f>IF($C$152=0,"",IF(C149="[for completion]","",C149/$C$152))</f>
        <v>0.26247382091273525</v>
      </c>
      <c r="G149" s="36"/>
      <c r="H149"/>
      <c r="I149" s="58"/>
      <c r="J149" s="58"/>
      <c r="K149" s="37"/>
      <c r="L149" s="36"/>
    </row>
    <row r="150" spans="1:12" x14ac:dyDescent="0.25">
      <c r="A150" s="22" t="s">
        <v>581</v>
      </c>
      <c r="B150" s="32" t="s">
        <v>582</v>
      </c>
      <c r="C150" s="113">
        <f>+C158+C159</f>
        <v>796.06871439999952</v>
      </c>
      <c r="D150" s="58"/>
      <c r="E150" s="58"/>
      <c r="F150" s="37">
        <f>IF($C$152=0,"",IF(C150="[for completion]","",C150/$C$152))</f>
        <v>0.6613979339128947</v>
      </c>
      <c r="G150" s="36"/>
      <c r="H150"/>
      <c r="I150" s="58"/>
      <c r="J150" s="58"/>
      <c r="K150" s="37"/>
      <c r="L150" s="36"/>
    </row>
    <row r="151" spans="1:12" ht="15" customHeight="1" x14ac:dyDescent="0.25">
      <c r="A151" s="22" t="s">
        <v>583</v>
      </c>
      <c r="B151" s="32" t="s">
        <v>584</v>
      </c>
      <c r="C151" s="113">
        <v>-9.5367431640624996E-13</v>
      </c>
      <c r="D151" s="58"/>
      <c r="E151" s="58"/>
      <c r="F151" s="37">
        <f>IF($C$152=0,"",IF(C151="[for completion]","",C151/$C$152))</f>
        <v>-7.9234142868218499E-16</v>
      </c>
      <c r="G151" s="36"/>
      <c r="H151"/>
      <c r="I151" s="58"/>
      <c r="J151" s="58"/>
      <c r="K151" s="37"/>
      <c r="L151" s="36"/>
    </row>
    <row r="152" spans="1:12" ht="15" customHeight="1" x14ac:dyDescent="0.25">
      <c r="A152" s="22" t="s">
        <v>585</v>
      </c>
      <c r="B152" s="38" t="s">
        <v>85</v>
      </c>
      <c r="C152" s="113">
        <f>SUM(C148:C151)</f>
        <v>1203.6153631299985</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19.087640799999999</v>
      </c>
      <c r="D154" s="58"/>
      <c r="E154" s="58"/>
      <c r="F154" s="37">
        <f t="shared" ref="F154:F159" si="2">IF($C$152=0,"",IF(C154="[for completion]","",C154/$C$152))</f>
        <v>1.5858588536426323E-2</v>
      </c>
      <c r="G154" s="36"/>
      <c r="H154"/>
      <c r="I154" s="58"/>
      <c r="J154" s="58"/>
      <c r="K154" s="37"/>
      <c r="L154" s="36"/>
    </row>
    <row r="155" spans="1:12" ht="15" customHeight="1" outlineLevel="1" x14ac:dyDescent="0.25">
      <c r="A155" s="22" t="s">
        <v>590</v>
      </c>
      <c r="B155" s="40" t="s">
        <v>591</v>
      </c>
      <c r="C155" s="113">
        <v>72.541484659999995</v>
      </c>
      <c r="D155" s="58"/>
      <c r="E155" s="58"/>
      <c r="F155" s="37">
        <f t="shared" si="2"/>
        <v>6.0269656637944584E-2</v>
      </c>
      <c r="G155" s="36"/>
      <c r="H155"/>
      <c r="I155" s="58"/>
      <c r="J155" s="58"/>
      <c r="K155" s="37"/>
      <c r="L155" s="36"/>
    </row>
    <row r="156" spans="1:12" ht="15" customHeight="1" outlineLevel="1" x14ac:dyDescent="0.25">
      <c r="A156" s="22" t="s">
        <v>592</v>
      </c>
      <c r="B156" s="40" t="s">
        <v>593</v>
      </c>
      <c r="C156" s="113">
        <v>233.61015659999998</v>
      </c>
      <c r="D156" s="58"/>
      <c r="E156" s="58"/>
      <c r="F156" s="37">
        <f t="shared" si="2"/>
        <v>0.19409037451341382</v>
      </c>
      <c r="G156" s="36"/>
      <c r="H156"/>
      <c r="I156" s="58"/>
      <c r="J156" s="58"/>
      <c r="K156" s="37"/>
      <c r="L156" s="36"/>
    </row>
    <row r="157" spans="1:12" ht="15" customHeight="1" outlineLevel="1" x14ac:dyDescent="0.25">
      <c r="A157" s="22" t="s">
        <v>594</v>
      </c>
      <c r="B157" s="40" t="s">
        <v>595</v>
      </c>
      <c r="C157" s="113">
        <v>82.307366670000008</v>
      </c>
      <c r="D157" s="58"/>
      <c r="E157" s="58"/>
      <c r="F157" s="37">
        <f t="shared" si="2"/>
        <v>6.8383446399321396E-2</v>
      </c>
      <c r="G157" s="36"/>
      <c r="H157"/>
      <c r="I157" s="58"/>
      <c r="J157" s="58"/>
      <c r="K157" s="37"/>
      <c r="L157" s="36"/>
    </row>
    <row r="158" spans="1:12" ht="15" customHeight="1" outlineLevel="1" x14ac:dyDescent="0.25">
      <c r="A158" s="22" t="s">
        <v>596</v>
      </c>
      <c r="B158" s="40" t="s">
        <v>597</v>
      </c>
      <c r="C158" s="113">
        <v>741.84625576999952</v>
      </c>
      <c r="D158" s="58"/>
      <c r="E158" s="58"/>
      <c r="F158" s="37">
        <f t="shared" si="2"/>
        <v>0.61634827744374276</v>
      </c>
      <c r="G158" s="36"/>
      <c r="H158"/>
      <c r="I158" s="58"/>
      <c r="J158" s="58"/>
      <c r="K158" s="37"/>
      <c r="L158" s="36"/>
    </row>
    <row r="159" spans="1:12" ht="15" customHeight="1" outlineLevel="1" x14ac:dyDescent="0.25">
      <c r="A159" s="22" t="s">
        <v>598</v>
      </c>
      <c r="B159" s="40" t="s">
        <v>599</v>
      </c>
      <c r="C159" s="113">
        <v>54.222458629999998</v>
      </c>
      <c r="D159" s="58"/>
      <c r="E159" s="58"/>
      <c r="F159" s="37">
        <f t="shared" si="2"/>
        <v>4.504965646915194E-2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27.419744310322059</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403"/>
  <sheetViews>
    <sheetView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B1:N246"/>
  <sheetViews>
    <sheetView zoomScale="80" zoomScaleNormal="80" workbookViewId="0">
      <selection activeCell="J29" sqref="J29"/>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3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D10" s="82"/>
      <c r="E10" s="82"/>
      <c r="F10" s="83"/>
    </row>
    <row r="11" spans="2:14" x14ac:dyDescent="0.25">
      <c r="D11" s="82"/>
      <c r="E11" s="82"/>
      <c r="F11" s="83"/>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tabColor rgb="FF243386"/>
  </sheetPr>
  <dimension ref="A1:L111"/>
  <sheetViews>
    <sheetView zoomScale="70" zoomScaleNormal="70" workbookViewId="0">
      <selection activeCell="F42" sqref="F42"/>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hidden="1" outlineLevel="1" x14ac:dyDescent="0.25">
      <c r="A24" s="22" t="s">
        <v>1087</v>
      </c>
      <c r="B24" s="30"/>
      <c r="C24" s="22"/>
      <c r="D24" s="22"/>
      <c r="E24" s="27"/>
      <c r="F24" s="27"/>
      <c r="G24" s="27"/>
      <c r="I24" s="22"/>
    </row>
    <row r="25" spans="1:9" s="20" customFormat="1" hidden="1" outlineLevel="1" x14ac:dyDescent="0.25">
      <c r="A25" s="22" t="s">
        <v>1088</v>
      </c>
      <c r="B25" s="30"/>
      <c r="C25" s="22"/>
      <c r="D25" s="22"/>
      <c r="E25" s="27"/>
      <c r="F25" s="27"/>
      <c r="G25" s="27"/>
      <c r="I25" s="22"/>
    </row>
    <row r="26" spans="1:9" s="20" customFormat="1" hidden="1" outlineLevel="1" x14ac:dyDescent="0.25">
      <c r="A26" s="22" t="s">
        <v>1089</v>
      </c>
      <c r="B26" s="30"/>
      <c r="C26" s="22"/>
      <c r="D26" s="22"/>
      <c r="E26" s="27"/>
      <c r="F26" s="27"/>
      <c r="G26" s="27"/>
      <c r="I26" s="22"/>
    </row>
    <row r="27" spans="1:9" s="20" customFormat="1" hidden="1" outlineLevel="1" x14ac:dyDescent="0.25">
      <c r="A27" s="22" t="s">
        <v>1090</v>
      </c>
      <c r="B27" s="30"/>
      <c r="C27" s="22"/>
      <c r="D27" s="22"/>
      <c r="E27" s="27"/>
      <c r="F27" s="27"/>
      <c r="G27" s="27"/>
      <c r="I27" s="22"/>
    </row>
    <row r="28" spans="1:9" s="20" customFormat="1" hidden="1" outlineLevel="1" x14ac:dyDescent="0.25">
      <c r="A28" s="22" t="s">
        <v>1091</v>
      </c>
      <c r="B28" s="30"/>
      <c r="C28" s="22"/>
      <c r="D28" s="22"/>
      <c r="E28" s="27"/>
      <c r="F28" s="27"/>
      <c r="G28" s="27"/>
      <c r="I28" s="22"/>
    </row>
    <row r="29" spans="1:9" s="20" customFormat="1" hidden="1" outlineLevel="1" x14ac:dyDescent="0.25">
      <c r="A29" s="22" t="s">
        <v>1092</v>
      </c>
      <c r="B29" s="30"/>
      <c r="C29" s="22"/>
      <c r="D29" s="22"/>
      <c r="E29" s="27"/>
      <c r="F29" s="27"/>
      <c r="G29" s="27"/>
      <c r="I29" s="22"/>
    </row>
    <row r="30" spans="1:9" s="20" customFormat="1" hidden="1" outlineLevel="1" x14ac:dyDescent="0.25">
      <c r="A30" s="22" t="s">
        <v>1093</v>
      </c>
      <c r="B30" s="30"/>
      <c r="C30" s="22"/>
      <c r="D30" s="22"/>
      <c r="E30" s="27"/>
      <c r="F30" s="27"/>
      <c r="G30" s="27"/>
      <c r="I30" s="22"/>
    </row>
    <row r="31" spans="1:9" s="20" customFormat="1" hidden="1" outlineLevel="1" x14ac:dyDescent="0.25">
      <c r="A31" s="22" t="s">
        <v>1094</v>
      </c>
      <c r="B31" s="30"/>
      <c r="C31" s="22"/>
      <c r="D31" s="22"/>
      <c r="E31" s="27"/>
      <c r="F31" s="27"/>
      <c r="G31" s="27"/>
      <c r="I31" s="22"/>
    </row>
    <row r="32" spans="1:9" s="20" customFormat="1" ht="18.75" collapsed="1"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x14ac:dyDescent="0.25">
      <c r="A38" s="22" t="s">
        <v>1105</v>
      </c>
      <c r="B38" s="32"/>
      <c r="C38" s="22"/>
      <c r="D38" s="22"/>
      <c r="E38" s="22"/>
      <c r="F38" s="22"/>
      <c r="G38" s="22"/>
      <c r="I38" s="22"/>
    </row>
    <row r="39" spans="1:9" s="20" customFormat="1" x14ac:dyDescent="0.25">
      <c r="A39" s="22" t="s">
        <v>1106</v>
      </c>
      <c r="B39" s="32"/>
      <c r="C39" s="22"/>
      <c r="D39" s="22"/>
      <c r="E39" s="22"/>
      <c r="F39" s="22"/>
      <c r="G39" s="22"/>
      <c r="I39" s="22"/>
    </row>
    <row r="40" spans="1:9" s="20" customFormat="1" x14ac:dyDescent="0.25">
      <c r="A40" s="22" t="s">
        <v>1107</v>
      </c>
      <c r="B40" s="32"/>
      <c r="C40" s="22"/>
      <c r="D40" s="22"/>
      <c r="E40" s="22"/>
      <c r="F40" s="22"/>
      <c r="G40" s="22"/>
      <c r="I40" s="22"/>
    </row>
    <row r="41" spans="1:9" s="20" customFormat="1" x14ac:dyDescent="0.25">
      <c r="A41" s="22" t="s">
        <v>1108</v>
      </c>
      <c r="B41" s="32"/>
      <c r="C41" s="22"/>
      <c r="D41" s="22"/>
      <c r="E41" s="22"/>
      <c r="F41" s="22"/>
      <c r="G41" s="22"/>
      <c r="I41" s="22"/>
    </row>
    <row r="42" spans="1:9" s="20" customFormat="1" x14ac:dyDescent="0.25">
      <c r="A42" s="22" t="s">
        <v>1109</v>
      </c>
      <c r="B42" s="32"/>
      <c r="C42" s="22"/>
      <c r="D42" s="22"/>
      <c r="E42" s="22"/>
      <c r="F42" s="22"/>
      <c r="G42" s="22"/>
      <c r="I42" s="22"/>
    </row>
    <row r="43" spans="1:9" s="20" customFormat="1" x14ac:dyDescent="0.25">
      <c r="A43" s="22" t="s">
        <v>1110</v>
      </c>
      <c r="B43" s="32"/>
      <c r="C43" s="22"/>
      <c r="D43" s="22"/>
      <c r="E43" s="22"/>
      <c r="F43" s="22"/>
      <c r="G43" s="22"/>
      <c r="I43" s="22"/>
    </row>
    <row r="44" spans="1:9" s="20" customFormat="1" x14ac:dyDescent="0.25">
      <c r="A44" s="22" t="s">
        <v>1111</v>
      </c>
      <c r="B44" s="32"/>
      <c r="C44" s="22"/>
      <c r="D44" s="22"/>
      <c r="E44" s="22"/>
      <c r="F44" s="22"/>
      <c r="G44" s="22"/>
      <c r="I44" s="22"/>
    </row>
    <row r="45" spans="1:9" s="20" customFormat="1" x14ac:dyDescent="0.25">
      <c r="A45" s="22" t="s">
        <v>1112</v>
      </c>
      <c r="B45" s="32"/>
      <c r="C45" s="22"/>
      <c r="D45" s="22"/>
      <c r="E45" s="22"/>
      <c r="F45" s="22"/>
      <c r="G45" s="22"/>
      <c r="I45" s="22"/>
    </row>
    <row r="46" spans="1:9" s="20" customFormat="1" x14ac:dyDescent="0.25">
      <c r="A46" s="22" t="s">
        <v>1113</v>
      </c>
      <c r="B46" s="32"/>
      <c r="C46" s="22"/>
      <c r="D46" s="22"/>
      <c r="E46" s="22"/>
      <c r="F46" s="22"/>
      <c r="G46" s="22"/>
      <c r="I46" s="22"/>
    </row>
    <row r="47" spans="1:9" s="20" customFormat="1" x14ac:dyDescent="0.25">
      <c r="A47" s="22" t="s">
        <v>1114</v>
      </c>
      <c r="B47" s="32"/>
      <c r="C47" s="22"/>
      <c r="D47" s="22"/>
      <c r="E47" s="22"/>
      <c r="F47" s="22"/>
      <c r="G47" s="22"/>
      <c r="I47" s="22"/>
    </row>
    <row r="48" spans="1:9" s="20" customFormat="1" x14ac:dyDescent="0.25">
      <c r="A48" s="22" t="s">
        <v>1115</v>
      </c>
      <c r="B48" s="32"/>
      <c r="C48" s="22"/>
      <c r="D48" s="22"/>
      <c r="E48" s="22"/>
      <c r="F48" s="22"/>
      <c r="G48" s="22"/>
      <c r="I48" s="22"/>
    </row>
    <row r="49" spans="1:11" s="20" customFormat="1" x14ac:dyDescent="0.25">
      <c r="A49" s="22" t="s">
        <v>1116</v>
      </c>
      <c r="B49" s="32"/>
      <c r="C49" s="22"/>
      <c r="D49" s="22"/>
      <c r="E49" s="22"/>
      <c r="F49" s="22"/>
      <c r="G49" s="22"/>
      <c r="I49" s="22"/>
    </row>
    <row r="50" spans="1:11" s="20" customFormat="1" x14ac:dyDescent="0.25">
      <c r="A50" s="22" t="s">
        <v>1117</v>
      </c>
      <c r="B50" s="32"/>
      <c r="C50" s="22"/>
      <c r="D50" s="22"/>
      <c r="E50" s="22"/>
      <c r="F50" s="22"/>
      <c r="G50" s="22"/>
      <c r="I50" s="22"/>
    </row>
    <row r="51" spans="1:11" s="20" customFormat="1" x14ac:dyDescent="0.25">
      <c r="A51" s="22" t="s">
        <v>1118</v>
      </c>
      <c r="B51" s="32"/>
      <c r="C51" s="22"/>
      <c r="D51" s="22"/>
      <c r="E51" s="22"/>
      <c r="F51" s="22"/>
      <c r="G51" s="22"/>
      <c r="I51" s="22"/>
    </row>
    <row r="52" spans="1:11" s="20" customFormat="1" x14ac:dyDescent="0.25">
      <c r="A52" s="22" t="s">
        <v>1119</v>
      </c>
      <c r="B52" s="32"/>
      <c r="C52" s="22"/>
      <c r="D52" s="22"/>
      <c r="E52" s="22"/>
      <c r="F52" s="22"/>
      <c r="G52" s="22"/>
      <c r="I52" s="22"/>
    </row>
    <row r="53" spans="1:11" s="20" customFormat="1" x14ac:dyDescent="0.25">
      <c r="A53" s="22" t="s">
        <v>1120</v>
      </c>
      <c r="B53" s="32"/>
      <c r="C53" s="22"/>
      <c r="D53" s="22"/>
      <c r="E53" s="22"/>
      <c r="F53" s="22"/>
      <c r="G53" s="22"/>
      <c r="I53" s="22"/>
    </row>
    <row r="54" spans="1:11" s="20" customFormat="1" x14ac:dyDescent="0.25">
      <c r="A54" s="22" t="s">
        <v>1121</v>
      </c>
      <c r="B54" s="32"/>
      <c r="C54" s="22"/>
      <c r="D54" s="22"/>
      <c r="E54" s="22"/>
      <c r="F54" s="22"/>
      <c r="G54" s="22"/>
      <c r="I54" s="22"/>
    </row>
    <row r="55" spans="1:11" s="20" customFormat="1" x14ac:dyDescent="0.25">
      <c r="A55" s="22" t="s">
        <v>1122</v>
      </c>
      <c r="B55" s="32"/>
      <c r="C55" s="22"/>
      <c r="D55" s="22"/>
      <c r="E55" s="22"/>
      <c r="F55" s="22"/>
      <c r="G55" s="22"/>
      <c r="I55" s="22"/>
    </row>
    <row r="56" spans="1:11" s="20" customFormat="1" x14ac:dyDescent="0.25">
      <c r="A56" s="22" t="s">
        <v>1123</v>
      </c>
      <c r="B56" s="32"/>
      <c r="C56" s="22"/>
      <c r="D56" s="22"/>
      <c r="E56" s="22"/>
      <c r="F56" s="22"/>
      <c r="G56" s="22"/>
      <c r="I56" s="22"/>
    </row>
    <row r="57" spans="1:11" s="20" customFormat="1" x14ac:dyDescent="0.25">
      <c r="A57" s="22" t="s">
        <v>1124</v>
      </c>
      <c r="B57" s="32"/>
      <c r="C57" s="22"/>
      <c r="D57" s="22"/>
      <c r="E57" s="22"/>
      <c r="F57" s="22"/>
      <c r="G57" s="22"/>
      <c r="I57" s="22"/>
    </row>
    <row r="58" spans="1:11" s="20" customFormat="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v>140.01801305768811</v>
      </c>
      <c r="H74" s="20"/>
    </row>
    <row r="75" spans="1:12" x14ac:dyDescent="0.25">
      <c r="A75" s="22" t="s">
        <v>1142</v>
      </c>
      <c r="B75" s="22" t="s">
        <v>1143</v>
      </c>
      <c r="C75" s="115">
        <v>177.94710744070747</v>
      </c>
      <c r="H75" s="20"/>
    </row>
    <row r="76" spans="1:12" hidden="1" outlineLevel="1" x14ac:dyDescent="0.25">
      <c r="A76" s="22" t="s">
        <v>1144</v>
      </c>
      <c r="H76" s="20"/>
    </row>
    <row r="77" spans="1:12" hidden="1" outlineLevel="1" x14ac:dyDescent="0.25">
      <c r="A77" s="22" t="s">
        <v>1145</v>
      </c>
      <c r="H77" s="20"/>
    </row>
    <row r="78" spans="1:12" hidden="1" outlineLevel="1" x14ac:dyDescent="0.25">
      <c r="A78" s="22" t="s">
        <v>1146</v>
      </c>
      <c r="H78" s="20"/>
    </row>
    <row r="79" spans="1:12" hidden="1" outlineLevel="1" x14ac:dyDescent="0.25">
      <c r="A79" s="22" t="s">
        <v>1147</v>
      </c>
      <c r="H79" s="20"/>
    </row>
    <row r="80" spans="1:12" s="22" customFormat="1" collapsed="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2024-04-24T07:20:52Z</dcterms:modified>
</cp:coreProperties>
</file>